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saveExternalLinkValues="0" codeName="ThisWorkbook" defaultThemeVersion="124226"/>
  <mc:AlternateContent xmlns:mc="http://schemas.openxmlformats.org/markup-compatibility/2006">
    <mc:Choice Requires="x15">
      <x15ac:absPath xmlns:x15ac="http://schemas.microsoft.com/office/spreadsheetml/2010/11/ac" url="Y:\Konsolidacija\2022\30.09.2022\TFI obrasci\za upload\"/>
    </mc:Choice>
  </mc:AlternateContent>
  <xr:revisionPtr revIDLastSave="0" documentId="13_ncr:1_{24EF270A-E927-487E-B6AA-EF9177D977E7}" xr6:coauthVersionLast="47" xr6:coauthVersionMax="47" xr10:uidLastSave="{00000000-0000-0000-0000-000000000000}"/>
  <bookViews>
    <workbookView xWindow="-108" yWindow="-108" windowWidth="22320" windowHeight="13176" activeTab="3"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37" i="22" l="1"/>
  <c r="Y37" i="22" s="1"/>
  <c r="W38" i="22"/>
  <c r="Y38" i="22" s="1"/>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X63" i="22"/>
  <c r="V63" i="22"/>
  <c r="U63" i="22"/>
  <c r="T63" i="22"/>
  <c r="S63" i="22"/>
  <c r="R63" i="22"/>
  <c r="Q63" i="22"/>
  <c r="P63" i="22"/>
  <c r="O63" i="22"/>
  <c r="N63" i="22"/>
  <c r="M63" i="22"/>
  <c r="L63" i="22"/>
  <c r="K63" i="22"/>
  <c r="J63" i="22"/>
  <c r="I63" i="22"/>
  <c r="H63" i="22"/>
  <c r="X61" i="22"/>
  <c r="V61" i="22"/>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V39" i="22"/>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I21" i="21" s="1"/>
  <c r="H13" i="21"/>
  <c r="H21" i="21" s="1"/>
  <c r="J98" i="19"/>
  <c r="K98" i="19"/>
  <c r="I98" i="19"/>
  <c r="H98" i="19"/>
  <c r="H108" i="19" s="1"/>
  <c r="H109" i="19" s="1"/>
  <c r="J91" i="19"/>
  <c r="K91" i="19"/>
  <c r="I91" i="19"/>
  <c r="H91" i="19"/>
  <c r="I85" i="18"/>
  <c r="H85" i="18"/>
  <c r="H91" i="18"/>
  <c r="I91" i="18"/>
  <c r="W10" i="22" l="1"/>
  <c r="W30" i="22" s="1"/>
  <c r="Y7" i="22"/>
  <c r="Y10" i="22" s="1"/>
  <c r="Y39" i="22"/>
  <c r="W34" i="22"/>
  <c r="H90" i="19"/>
  <c r="I90" i="19"/>
  <c r="I108" i="19"/>
  <c r="I109" i="19" s="1"/>
  <c r="W39" i="22"/>
  <c r="K90" i="19"/>
  <c r="J90" i="19"/>
  <c r="J108" i="19"/>
  <c r="K108" i="19"/>
  <c r="W63" i="22"/>
  <c r="Y13" i="22"/>
  <c r="W61" i="22"/>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34" i="22"/>
  <c r="I48" i="21"/>
  <c r="I42" i="21"/>
  <c r="I35" i="21"/>
  <c r="I29" i="21"/>
  <c r="I54" i="20"/>
  <c r="I48" i="20"/>
  <c r="I41" i="20"/>
  <c r="I35" i="20"/>
  <c r="I19" i="20"/>
  <c r="I18" i="20"/>
  <c r="H9" i="20"/>
  <c r="H18" i="20" s="1"/>
  <c r="H24" i="20" s="1"/>
  <c r="H27" i="20" s="1"/>
  <c r="H111"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05" i="18"/>
  <c r="I98" i="18"/>
  <c r="I60" i="18"/>
  <c r="I53" i="18"/>
  <c r="I45" i="18"/>
  <c r="I38" i="18"/>
  <c r="I27" i="18"/>
  <c r="I17" i="18"/>
  <c r="I10" i="18"/>
  <c r="I55" i="20" l="1"/>
  <c r="H57" i="20"/>
  <c r="H59" i="20" s="1"/>
  <c r="I24" i="20"/>
  <c r="I27" i="20" s="1"/>
  <c r="H51" i="21"/>
  <c r="H53" i="21" s="1"/>
  <c r="Y63" i="22"/>
  <c r="Y32" i="22"/>
  <c r="Y33" i="22" s="1"/>
  <c r="I36" i="21"/>
  <c r="I51" i="21" s="1"/>
  <c r="I49" i="21"/>
  <c r="I44" i="18"/>
  <c r="H61" i="19"/>
  <c r="I14" i="19"/>
  <c r="I61" i="19" s="1"/>
  <c r="H72" i="18"/>
  <c r="H60" i="19"/>
  <c r="I9" i="18"/>
  <c r="I42" i="20"/>
  <c r="I57" i="20" l="1"/>
  <c r="I59" i="20" s="1"/>
  <c r="I53" i="21"/>
  <c r="H64" i="19"/>
  <c r="I72" i="18"/>
  <c r="I62" i="19"/>
  <c r="I63" i="19"/>
  <c r="I64" i="19"/>
  <c r="H62" i="19"/>
  <c r="H66" i="19" s="1"/>
  <c r="H63" i="19"/>
  <c r="H67" i="19" l="1"/>
  <c r="H68" i="19"/>
  <c r="I66" i="19"/>
  <c r="I68" i="19"/>
  <c r="I67" i="19"/>
  <c r="J14" i="19" l="1"/>
  <c r="K14" i="19" l="1"/>
  <c r="I117" i="18"/>
  <c r="J61" i="19" l="1"/>
  <c r="K61" i="19" l="1"/>
  <c r="J60" i="19"/>
  <c r="K60" i="19" l="1"/>
  <c r="J63" i="19"/>
  <c r="J62" i="19"/>
  <c r="J64" i="19"/>
  <c r="K64" i="19" l="1"/>
  <c r="K62" i="19"/>
  <c r="K63" i="19"/>
  <c r="J66" i="19"/>
  <c r="J67" i="19"/>
  <c r="J68" i="19"/>
  <c r="K67" i="19" l="1"/>
  <c r="K66" i="19"/>
  <c r="K68" i="19"/>
  <c r="J85" i="19" l="1"/>
  <c r="X59" i="22" l="1"/>
  <c r="X62" i="22"/>
  <c r="K85" i="19"/>
  <c r="J109" i="19" l="1"/>
  <c r="V59" i="22"/>
  <c r="W40" i="22"/>
  <c r="V62" i="22"/>
  <c r="I94" i="18"/>
  <c r="I75" i="18" s="1"/>
  <c r="I133" i="18" s="1"/>
  <c r="J111" i="19" l="1"/>
  <c r="W62" i="22"/>
  <c r="Y40" i="22"/>
  <c r="W59" i="22"/>
  <c r="K109" i="19"/>
  <c r="Y62" i="22" l="1"/>
  <c r="Y59" i="22"/>
  <c r="K111" i="19"/>
</calcChain>
</file>

<file path=xl/sharedStrings.xml><?xml version="1.0" encoding="utf-8"?>
<sst xmlns="http://schemas.openxmlformats.org/spreadsheetml/2006/main" count="659" uniqueCount="628">
  <si>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</si>
  <si>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</si>
  <si>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</si>
  <si>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</si>
  <si>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</si>
  <si>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</si>
  <si>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</si>
  <si>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</si>
  <si>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</si>
  <si>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</si>
  <si>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</si>
  <si>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</si>
  <si>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</si>
  <si>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</si>
  <si>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</si>
  <si>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</si>
  <si>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</si>
  <si>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</si>
  <si>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</si>
  <si>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</si>
  <si>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</si>
  <si>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</si>
  <si>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</si>
  <si>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</si>
  <si>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</si>
  <si>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</si>
  <si>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</si>
  <si>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</si>
  <si>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</si>
  <si>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</si>
  <si>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</si>
  <si>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</si>
  <si>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</si>
  <si>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</si>
  <si>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</si>
  <si>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</si>
  <si>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</si>
  <si>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</si>
  <si>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</si>
  <si>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</si>
  <si>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</si>
  <si>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</si>
  <si>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</si>
  <si>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</si>
  <si>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</si>
  <si>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</si>
  <si>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</si>
  <si>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</si>
  <si>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</si>
  <si>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</si>
  <si>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</si>
  <si>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</si>
  <si>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</si>
  <si>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</si>
  <si>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</si>
  <si>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</si>
  <si>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</si>
  <si>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</si>
  <si>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</si>
  <si>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</si>
  <si>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</si>
  <si>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</si>
  <si>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</si>
  <si>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</si>
  <si>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</si>
  <si>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</si>
  <si>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</si>
  <si>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</si>
  <si>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</si>
  <si>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</si>
  <si>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</si>
  <si>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</si>
  <si>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</si>
  <si>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</si>
  <si>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</si>
  <si>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</si>
  <si>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</si>
  <si>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</si>
  <si>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</si>
  <si>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</si>
  <si>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</si>
  <si>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</si>
  <si>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</si>
  <si>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</si>
  <si>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</si>
  <si>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</si>
  <si>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</si>
  <si>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</si>
  <si>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</si>
  <si>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</si>
  <si>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</si>
  <si>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</si>
  <si>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</si>
  <si>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</si>
  <si>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</si>
  <si>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</si>
  <si>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</si>
  <si>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</si>
  <si>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</si>
  <si>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</si>
  <si>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</si>
  <si>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</si>
  <si>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</si>
  <si>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</si>
  <si>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</si>
  <si>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</si>
  <si>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</si>
  <si>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</si>
  <si>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</si>
  <si>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</si>
  <si>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</si>
  <si>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</si>
  <si>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</si>
  <si>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</si>
  <si>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</si>
  <si>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</si>
  <si>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</si>
  <si>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</si>
  <si>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</si>
  <si>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</si>
  <si>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</si>
  <si>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</si>
  <si>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</si>
  <si>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</si>
  <si>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</si>
  <si>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</si>
  <si>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</si>
  <si>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</si>
  <si>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</si>
  <si>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</si>
  <si>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</si>
  <si>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</si>
  <si>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</si>
  <si>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</si>
  <si>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</si>
  <si>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</si>
  <si>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</si>
  <si>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</si>
  <si>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</si>
  <si>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</si>
  <si>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</si>
  <si>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</si>
  <si>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</si>
  <si>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</si>
  <si>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</si>
  <si>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</si>
  <si>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</si>
  <si>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</si>
  <si>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</si>
  <si>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</si>
  <si>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</si>
  <si>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</si>
  <si>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</si>
  <si>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</si>
  <si>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</si>
  <si>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</si>
  <si>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</si>
  <si>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</si>
  <si>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</si>
  <si>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</si>
  <si>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</si>
  <si>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</si>
  <si>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</si>
  <si>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</si>
  <si>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</si>
  <si>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</si>
  <si>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</si>
  <si>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</si>
  <si>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</si>
  <si>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</si>
  <si>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</si>
  <si>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</si>
  <si>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</si>
  <si>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</si>
  <si>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</si>
  <si>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</si>
  <si>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</si>
  <si>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</si>
  <si>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</si>
  <si>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</si>
  <si>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</si>
  <si>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</si>
  <si>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</si>
  <si>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</si>
  <si>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</si>
  <si>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</si>
  <si>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</si>
  <si>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</si>
  <si>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</si>
  <si>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</si>
  <si>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</si>
  <si>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</si>
  <si>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</si>
  <si>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</si>
  <si>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</si>
  <si>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</si>
  <si>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</si>
  <si>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</si>
  <si>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</si>
  <si>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</si>
  <si>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</si>
  <si>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</si>
  <si>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</si>
  <si>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</si>
  <si>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</si>
  <si>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</si>
  <si>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</si>
  <si>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</si>
  <si>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</si>
  <si>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</si>
  <si>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</si>
  <si>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</si>
  <si>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</si>
  <si>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</si>
  <si>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</si>
  <si>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</si>
  <si>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</si>
  <si>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</si>
  <si>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</si>
  <si>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</si>
  <si>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</si>
  <si>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</si>
  <si>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</si>
  <si>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</si>
  <si>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</si>
  <si>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</si>
  <si>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</si>
  <si>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</si>
  <si>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</si>
  <si>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</si>
  <si>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</si>
  <si>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</si>
  <si>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</si>
  <si>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</si>
  <si>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</si>
  <si>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</si>
  <si>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</si>
  <si>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</si>
  <si>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</si>
  <si>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</si>
  <si>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</si>
  <si>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</si>
  <si>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</si>
  <si>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</si>
  <si>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</si>
  <si>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</si>
  <si>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</si>
  <si>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</si>
  <si>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</si>
  <si>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</si>
  <si>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</si>
  <si>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</si>
  <si>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</si>
  <si>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</si>
  <si>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</si>
  <si>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</si>
  <si>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</si>
  <si>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</si>
  <si>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</si>
  <si>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</si>
  <si>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</si>
  <si>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</si>
  <si>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</si>
  <si>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</si>
  <si>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</si>
  <si>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</si>
  <si>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</si>
  <si>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</si>
  <si>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</si>
  <si>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</si>
  <si>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</si>
  <si>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</si>
  <si>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</si>
  <si>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</si>
  <si>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</si>
  <si>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</si>
  <si>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</si>
  <si>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</si>
  <si>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</si>
  <si>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</si>
  <si>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</si>
  <si>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</si>
  <si>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</si>
  <si>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</si>
  <si>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</si>
  <si>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</si>
  <si>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</si>
  <si>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</si>
  <si>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</si>
  <si>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</si>
  <si>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</si>
  <si>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</si>
  <si>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</si>
  <si>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</si>
  <si>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</si>
  <si>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</si>
  <si>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</si>
  <si>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</si>
  <si>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</si>
  <si>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</si>
  <si>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</si>
  <si>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</si>
  <si>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</si>
  <si>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</si>
  <si>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</si>
  <si>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</si>
  <si>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</si>
  <si>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</si>
  <si>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</si>
  <si>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</si>
  <si>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</si>
  <si>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</si>
  <si>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</si>
  <si>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</si>
  <si>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</si>
  <si>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</si>
  <si>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</si>
  <si>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</si>
  <si>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</si>
  <si>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</si>
  <si>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</si>
  <si>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</si>
  <si>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</si>
  <si>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</si>
  <si>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</si>
  <si>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</si>
  <si>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</si>
  <si>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</si>
  <si>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</si>
  <si>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</si>
  <si>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</si>
  <si>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</si>
  <si>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</si>
  <si>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</si>
  <si>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</si>
  <si>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</si>
  <si>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</si>
  <si>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</si>
  <si>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</si>
  <si>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</si>
  <si>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</si>
  <si>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</si>
  <si>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</si>
  <si>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</si>
  <si>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</si>
  <si>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</si>
  <si>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</si>
  <si>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</si>
  <si>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</si>
  <si>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</si>
  <si>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</si>
  <si>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</si>
  <si>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</si>
  <si>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</si>
  <si>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</si>
  <si>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</si>
  <si>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</si>
  <si>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</si>
  <si>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</si>
  <si>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</si>
  <si>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</si>
  <si>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</si>
  <si>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</si>
  <si>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</si>
  <si>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</si>
  <si>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</si>
  <si>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</si>
  <si>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</si>
  <si>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</si>
  <si>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</si>
  <si>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</si>
  <si>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</si>
  <si>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</si>
  <si>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</si>
  <si>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</si>
  <si>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</si>
  <si>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</si>
  <si>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</si>
  <si>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</si>
  <si>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</si>
  <si>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</si>
  <si>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</si>
  <si>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</si>
  <si>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</si>
  <si>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</si>
  <si>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</si>
  <si>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</si>
  <si>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</si>
  <si>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</si>
  <si>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</si>
  <si>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</si>
  <si>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</si>
  <si>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</si>
  <si>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</si>
  <si>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</si>
  <si>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</si>
  <si>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</si>
  <si>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</si>
  <si>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</si>
  <si>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</si>
  <si>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</si>
  <si>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</si>
  <si>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</si>
  <si>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</si>
  <si>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</si>
  <si>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</si>
  <si>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</si>
  <si>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</si>
  <si>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</si>
  <si>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</si>
  <si>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</si>
  <si>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</si>
  <si>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</si>
  <si>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</si>
  <si>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</si>
  <si>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</si>
  <si>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</si>
  <si>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</si>
  <si>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</si>
  <si>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</si>
  <si>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</si>
  <si>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</si>
  <si>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</si>
  <si>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</si>
  <si>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</si>
  <si>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</si>
  <si>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</si>
  <si>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</si>
  <si>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</si>
  <si>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</si>
  <si>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</si>
  <si>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</si>
  <si>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</si>
  <si>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</si>
  <si>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</si>
  <si>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</si>
  <si>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</si>
  <si>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</si>
  <si>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</si>
  <si>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</si>
  <si>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</si>
  <si>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</si>
  <si>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</si>
  <si>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</si>
  <si>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</si>
  <si>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</si>
  <si>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</si>
  <si>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</si>
  <si>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</si>
  <si>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</si>
  <si>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</si>
  <si>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</si>
  <si>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</si>
  <si>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</si>
  <si>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</si>
  <si>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</si>
  <si>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</si>
  <si>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</si>
  <si>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</si>
  <si>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</si>
  <si>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</si>
  <si>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</si>
  <si>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</si>
  <si>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</si>
  <si>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</si>
  <si>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</si>
  <si>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</si>
  <si>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</si>
  <si>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</si>
  <si>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</si>
  <si>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</si>
  <si>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</si>
  <si>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</si>
  <si>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</si>
  <si>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</si>
  <si>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</si>
  <si>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</si>
  <si>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</si>
  <si>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</si>
  <si>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</si>
  <si>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</si>
  <si>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</si>
  <si>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</si>
  <si>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</si>
  <si>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</si>
  <si>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</si>
  <si>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</si>
  <si>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</si>
  <si>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</si>
  <si>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</si>
  <si>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</si>
  <si>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</si>
  <si>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</si>
  <si>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</si>
  <si>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</si>
  <si>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</si>
  <si>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</si>
  <si>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</si>
  <si>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</si>
  <si>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</si>
  <si>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01.01.2022.</t>
  </si>
  <si>
    <t>05012228</t>
  </si>
  <si>
    <t>HR</t>
  </si>
  <si>
    <t>62230095889</t>
  </si>
  <si>
    <t>081210030</t>
  </si>
  <si>
    <t>97643</t>
  </si>
  <si>
    <t>Meritus ulaganja d.d.</t>
  </si>
  <si>
    <t>Zagreb</t>
  </si>
  <si>
    <t>Heinzelova ulica 62/a</t>
  </si>
  <si>
    <t>investitori@mpluscc.com</t>
  </si>
  <si>
    <t>www.mplusgrupa.com</t>
  </si>
  <si>
    <t>RN</t>
  </si>
  <si>
    <t>No</t>
  </si>
  <si>
    <t>n/a</t>
  </si>
  <si>
    <t>Ivana Škeljo</t>
  </si>
  <si>
    <t xml:space="preserve">00385 (1) 6447 899 </t>
  </si>
  <si>
    <t>ivana.skeljo@mpluscc.com</t>
  </si>
  <si>
    <t>Heinzelova ulica 62/a, 10000 Zagreb, Croatia</t>
  </si>
  <si>
    <t>M+ Agent d.o.o.</t>
  </si>
  <si>
    <t>Smartflex d.o.o.</t>
  </si>
  <si>
    <t>Radnička cesta 39/5, 10000 Zagreb, Croatia</t>
  </si>
  <si>
    <t>Smartflex sourcing d.o.o.</t>
  </si>
  <si>
    <t>Linea Directa</t>
  </si>
  <si>
    <t>Podvine 36, 1410 Zagorje ob Savi, Slovenia</t>
  </si>
  <si>
    <t>CDE nove tehnologije d.o.o.</t>
  </si>
  <si>
    <t>Trizma d.o.o.</t>
  </si>
  <si>
    <t>272 Tosin Bunar Street, Novi Beograd, Serbia</t>
  </si>
  <si>
    <t>Technologies Services Holding B.V.</t>
  </si>
  <si>
    <t>Naritaweg 165, Telestone 8, Amsterdam, Netherlands</t>
  </si>
  <si>
    <t>Trizma GS d.o.o. Banja Luka</t>
  </si>
  <si>
    <t>117 Mladena Stojanovica Street, 78000 Banja Luka, BiH</t>
  </si>
  <si>
    <t>MPLUS BH d.o.o. Sarajevo</t>
  </si>
  <si>
    <t>65-01-0742-16</t>
  </si>
  <si>
    <t>Calyx d.o.o.</t>
  </si>
  <si>
    <t>Ulica Vjekoslava Heinzela 62/A, Zagreb, Croatia</t>
  </si>
  <si>
    <t xml:space="preserve">MERITUS PLUS CENTAR BEOGRAD d.o.o. </t>
  </si>
  <si>
    <t>CMC İletişim ve Çağrı Merkezi Hizmetleri A.Ş.</t>
  </si>
  <si>
    <t>RGN İletişim Hizmetleri A.Ş.</t>
  </si>
  <si>
    <t>Pit İnsan Kaynakları ve Danışmanlık A.Ş.</t>
  </si>
  <si>
    <t>207694-5</t>
  </si>
  <si>
    <t>ISS Sigorta Acentelik Hizmetleri A.Ş.</t>
  </si>
  <si>
    <t>Geomant Global d.o.o.</t>
  </si>
  <si>
    <t>Geomant SRL</t>
  </si>
  <si>
    <t>J12/1990/2010</t>
  </si>
  <si>
    <t>Geomant UK limited</t>
  </si>
  <si>
    <t>Turnpike Gate House, Alcester Heath, Warwickshire, B49 5JG. UK</t>
  </si>
  <si>
    <t>Inova Solutions Inc</t>
  </si>
  <si>
    <t>Geomant Algotech Zrt.</t>
  </si>
  <si>
    <t>01-10-048136</t>
  </si>
  <si>
    <t>Meritus Global Real Estate Management d.o.o.</t>
  </si>
  <si>
    <t>Meritus Global Technology d.o.o.</t>
  </si>
  <si>
    <t>Meritus Global Strategics d.o.o.</t>
  </si>
  <si>
    <t>BULB d.o.o.</t>
  </si>
  <si>
    <t>Ulica Damira Tomljanovića-Gavrana 11, 11000 Zagreb, Croatia</t>
  </si>
  <si>
    <t>Bulb Upravljanje d.o.o.</t>
  </si>
  <si>
    <t>MERITUS GEORGIA LLC</t>
  </si>
  <si>
    <t>M+ Deutschland BPTO Gmbh</t>
  </si>
  <si>
    <t>HRB 235298 B</t>
  </si>
  <si>
    <t>CDE IT d.o.o</t>
  </si>
  <si>
    <t>Šmartinska cesta 52, Ljubljana, 1000 Ljubljana, Slovenia</t>
  </si>
  <si>
    <t>Trizma plus d.o.o.</t>
  </si>
  <si>
    <t>Tošin bunar 272, Novi Beograd, Beograd, Serbia</t>
  </si>
  <si>
    <t>Invitel GmbH</t>
  </si>
  <si>
    <t>HRB 100754</t>
  </si>
  <si>
    <t>Büddenstedter Weg 138350 Helmstedt, Germany</t>
  </si>
  <si>
    <t>Invitel Helmstedt GmbH</t>
  </si>
  <si>
    <t>Invitel Prenzlau GmbH</t>
  </si>
  <si>
    <t>Invitel Leipzig GmbH</t>
  </si>
  <si>
    <t>Invitel Lüneburg GmbH</t>
  </si>
  <si>
    <t>Invitel Magdeburg GmbH</t>
  </si>
  <si>
    <t>Sales Kultur GmbH</t>
  </si>
  <si>
    <t>Simon &amp; Focken Braunschweig GmbH</t>
  </si>
  <si>
    <t>ISF M icroUnits GmbH</t>
  </si>
  <si>
    <t>Invitel Halle GmbH</t>
  </si>
  <si>
    <t>Simon &amp; Focken Bielefeld GmbH</t>
  </si>
  <si>
    <t>Simon &amp; Focken Bremen GmbH</t>
  </si>
  <si>
    <t>HRB 202393</t>
  </si>
  <si>
    <t>HRB 5479 NP</t>
  </si>
  <si>
    <t>HRB 30580</t>
  </si>
  <si>
    <t>HRB 201278</t>
  </si>
  <si>
    <t>HRB 20755</t>
  </si>
  <si>
    <t>HRB 205650</t>
  </si>
  <si>
    <t>HRB 200139</t>
  </si>
  <si>
    <t>HRB 3695</t>
  </si>
  <si>
    <t>HRB 206300</t>
  </si>
  <si>
    <t>HRB 20273</t>
  </si>
  <si>
    <t>HRB 41745</t>
  </si>
  <si>
    <t>HRB 30272</t>
  </si>
  <si>
    <t>Helmstedt, Büddenstedter Weg 1, Germany</t>
  </si>
  <si>
    <t>Prenzlau, Neubrandenburger Straβe 14, Germany</t>
  </si>
  <si>
    <t>Leipzig, Katharinenstraβe 17, Germany</t>
  </si>
  <si>
    <t>Lüneburg , Häcklinger Weg 66, Germany</t>
  </si>
  <si>
    <t>BusinessLine GmbH</t>
  </si>
  <si>
    <t>Braunschweig, Böcklerstraβe 219 B, Germany</t>
  </si>
  <si>
    <t>Halle (Saale), Franckestraβe 1, Germany</t>
  </si>
  <si>
    <t>Bielefeld, Am Ellerbrocks Hof 2-6, Germany</t>
  </si>
  <si>
    <t>Bremen, Hutfilterstraβe 24, Germany</t>
  </si>
  <si>
    <t>Simon &amp; Focken S.L.</t>
  </si>
  <si>
    <t>74780080JD6L45P7YG07</t>
  </si>
  <si>
    <t>Submitter: Meritus ulaganja d.d.</t>
  </si>
  <si>
    <t>KD</t>
  </si>
  <si>
    <t>Moderna ventures B.V.</t>
  </si>
  <si>
    <t>Naritaweg 165, Amsterdam, Netherlands</t>
  </si>
  <si>
    <t>Moderna ventures S.A.</t>
  </si>
  <si>
    <t>M plus Croatia d.o.o.</t>
  </si>
  <si>
    <t>TVPD Holdings B.V.</t>
  </si>
  <si>
    <t>Džemala Bijedića 39, Sarajevo, BiH</t>
  </si>
  <si>
    <t>800 Battery Ave SE Ste 100. Atlanta, SAD</t>
  </si>
  <si>
    <t>54-1244668</t>
  </si>
  <si>
    <t>HRB GC-47749</t>
  </si>
  <si>
    <t>CH-501.3.016.666-8</t>
  </si>
  <si>
    <t>M Plus Smart Hub Romania SRL</t>
  </si>
  <si>
    <t>Dvorec Zemono d.o.o.</t>
  </si>
  <si>
    <t>Kagithane, Caglayan Mah, Karaagac Sok. ISS No:2/10, Istanbul, Turkey</t>
  </si>
  <si>
    <t>Cluj-Nacopa city, Bd-ul 21 Decembrie 1989, no.37, ap.16, Cluj county, Romania</t>
  </si>
  <si>
    <t>Budapest 1123, Alkotas u. 50. Hungary</t>
  </si>
  <si>
    <t>Am Neuen Markt 9 E-F, Potsdam, Germany</t>
  </si>
  <si>
    <t>Georgia, Tbilisi, Vaja Pshavela Ave. 71a, Georgia</t>
  </si>
  <si>
    <t>Magdeburg, Schleinufer 16-18, Germany</t>
  </si>
  <si>
    <t>C. Teobaldo Power 1, Maspalomas, Sapin</t>
  </si>
  <si>
    <t>Via Industrie 25, 6512 Giubiasco, Switzerland</t>
  </si>
  <si>
    <t>Calea Dorobanti street, 6th floor, 1st District; Bucharest, Romania</t>
  </si>
  <si>
    <t>Zemono 07, Vipava, Slovenia</t>
  </si>
  <si>
    <t> 30.09.2022.</t>
  </si>
  <si>
    <t>3.</t>
  </si>
  <si>
    <t>NOTES TO FINANCIAL STATEMENTS - TFI
(drawn up for quarterly reporting periods)
Name of the issuer: Meritus ulaganja d.d.
Personal identification number (OIB): 62230095889
Reporting period: 01.01.2022. - 30.09.2022.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On July 29, 2022, the company issued sustainability-linked bonds (English: Sustainability-Linked Bonds) on the domestic capital market in the total nominal amount of EUR 40,000,000.00, with a fixed annual interest rate, with semiannual interest payments and a one-time maturity principal after five years, code MRUL-O-277E and international identification number (ISIN) HRMRULO277E9 ("Bonds"). The total registered nominal amount of Bonds was EUR 40,000,000.00.
b) information on the access to the latest annual financial statements, for the purpose of understanding information published in the notes to financial statements drawn up for the semi-annual reporting period 
n/a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n/a
d) a description of the financial performance in the case of the issuer whose business is seasonal (items 37 and 38 IAS 34 - Interim financial reporting)      
n/a
e) other comments prescribed by IAS 34 - Interim financial reporting                                                                                                                                                                                                                                                                                                                                                                                                                    f) in 
n/a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n/a
2. adopted accounting policies (only an indication of whether there has been a change from the previous period)
There were no changes in the applied accounting policies compared to the previous reporting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There are no financial liabilities, guarantees or contingencies that are not included in the balance sheet.
4.  the amount and nature of individual items of income or expenditure which are of exceptional size or incidence
n/a
5. amounts owed by the undertaking and falling due after more than five years, as well as the total debts of the undertaking covered by valuable security furnished by the undertaking, specifying the type and form of security
Of the total debts, HRK 43,945,287 is due after more than 5 years. Total debts to banks and financial institutions are covered by promissory notes, and to a lesser extent by collateral.
6. average number of employees during the financial year
11,994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n/a
8. where a provision for deferred tax is recognised in the balance sheet, the deferred tax balances at the end of the financial year, and the movement in those balances during the financial year                                                                                                                           
The value of Deferred Tax Assets recognized is HRK 5,868,040, while Deferred Tax Liabilities amount to HRK 5,548,329.
n/a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n/a
10. the number and the nominal value or, in the absence of a nominal value, the accounting par value of the shares subscribed during the financial year within the limits of the authorised capital                                                                                                                                                                                                     
n/a
11. the existence of any participation certificates, convertible debentures, warrants, options or similar securities or rights, with an indication of their number and the rights they confer                                                                                                                                                                                                                      
n/a
12. the name, registered office and legal form of each of the undertakings of which the undertaking is a member having unlimited liability                                                                                                                                                                                                                                                                                                   
n/a
13. the name and registered office of the undertaking which draws up the consolidated financial statements of the largest group of undertakings of which the undertaking forms part as a controlled group member                                                                                                                                                                                                                                                                                            
n/a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n/a
15. the place where copies of the consolidated financial statements referred to in points 13 and 14 may be obtained, provided that they are available
n/a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n/a
17. the nature and the financial effect of material events arising after the balance sheet date which are not reflected in the profit and loss account or balance sheet
In Turkey, cumulative inflation rates over a three-year period exceeded 100%  in Q2/2022. Although there was not an official announcement yet, the big 4 accounting firms have recently reached a consensus that all necessary conditions based on IAS 29 are in place and that the country should be formally classified as hyperinflationary economy.  Calculations of the impact of IAS 29 as well as discusiion on indexes is underway.  Once that all facts and calculations are known, appropriate indexation will be applied on current as well as comparative period.</t>
  </si>
  <si>
    <t>for the period 01.01.2022. to 30.09.2022.</t>
  </si>
  <si>
    <t xml:space="preserve">balance as at 30.09.2022.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</si>
</sst>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numFmt numFmtId="165" formatCode="00"/>
  </numFmts>
  <fonts count="41"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s>
  <cellStyleXfs count="9">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40" fillId="0" borderId="0"/>
    <xf numFmtId="0" fontId="3" fillId="0" borderId="0"/>
    <xf numFmtId="0" fontId="2" fillId="0" borderId="0"/>
    <xf numFmtId="0" fontId="3" fillId="0" borderId="0"/>
  </cellStyleXfs>
  <cellXfs count="343">
    <xf numFmtId="0" fontId="0" fillId="0" borderId="0" xfId="0"/>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49" fontId="10" fillId="3" borderId="11" xfId="0" applyNumberFormat="1" applyFont="1" applyFill="1" applyBorder="1" applyAlignment="1">
      <alignment horizontal="center" vertical="center"/>
    </xf>
    <xf numFmtId="165" fontId="17" fillId="0" borderId="38" xfId="0" applyNumberFormat="1" applyFont="1" applyBorder="1" applyAlignment="1">
      <alignment horizontal="center" vertical="center"/>
    </xf>
    <xf numFmtId="165" fontId="17" fillId="9" borderId="38" xfId="0" applyNumberFormat="1" applyFont="1" applyFill="1" applyBorder="1" applyAlignment="1">
      <alignment horizontal="center" vertical="center"/>
    </xf>
    <xf numFmtId="165" fontId="17" fillId="9" borderId="39" xfId="0" applyNumberFormat="1" applyFont="1" applyFill="1" applyBorder="1" applyAlignment="1">
      <alignment horizontal="center" vertical="center"/>
    </xf>
    <xf numFmtId="14" fontId="7" fillId="2" borderId="0" xfId="1" applyNumberFormat="1" applyFont="1" applyFill="1" applyAlignment="1" applyProtection="1">
      <alignment horizontal="center" vertical="center"/>
      <protection locked="0"/>
    </xf>
    <xf numFmtId="0" fontId="5" fillId="3" borderId="41" xfId="0" applyFont="1" applyFill="1" applyBorder="1" applyAlignment="1">
      <alignment horizontal="center" vertical="center" wrapText="1"/>
    </xf>
    <xf numFmtId="0" fontId="17" fillId="3" borderId="41" xfId="0" applyFont="1" applyFill="1" applyBorder="1" applyAlignment="1">
      <alignment horizontal="center" vertical="center"/>
    </xf>
    <xf numFmtId="3" fontId="17" fillId="3" borderId="41" xfId="0" applyNumberFormat="1" applyFont="1" applyFill="1" applyBorder="1" applyAlignment="1">
      <alignment horizontal="center" vertical="center" wrapText="1"/>
    </xf>
    <xf numFmtId="164" fontId="5" fillId="0" borderId="41" xfId="0" applyNumberFormat="1" applyFont="1" applyBorder="1" applyAlignment="1">
      <alignment horizontal="center" vertical="center"/>
    </xf>
    <xf numFmtId="164" fontId="5" fillId="9" borderId="41" xfId="0" applyNumberFormat="1" applyFont="1" applyFill="1" applyBorder="1" applyAlignment="1">
      <alignment horizontal="center" vertical="center"/>
    </xf>
    <xf numFmtId="0" fontId="17" fillId="3" borderId="41" xfId="3" applyFont="1" applyFill="1" applyBorder="1" applyAlignment="1">
      <alignment horizontal="center" vertical="center"/>
    </xf>
    <xf numFmtId="3" fontId="17" fillId="3" borderId="41" xfId="3" applyNumberFormat="1" applyFont="1" applyFill="1" applyBorder="1" applyAlignment="1">
      <alignment horizontal="center" vertical="center" wrapText="1"/>
    </xf>
    <xf numFmtId="0" fontId="12" fillId="0" borderId="0" xfId="3" applyAlignment="1">
      <alignment wrapText="1"/>
    </xf>
    <xf numFmtId="0" fontId="5" fillId="3" borderId="15" xfId="3" applyFont="1" applyFill="1" applyBorder="1" applyAlignment="1">
      <alignment horizontal="center" vertical="center" wrapText="1"/>
    </xf>
    <xf numFmtId="0" fontId="17" fillId="3" borderId="14" xfId="3" applyFont="1" applyFill="1" applyBorder="1" applyAlignment="1">
      <alignment horizontal="center" vertical="center" wrapText="1"/>
    </xf>
    <xf numFmtId="164" fontId="5" fillId="0" borderId="27" xfId="0" applyNumberFormat="1" applyFont="1" applyBorder="1" applyAlignment="1">
      <alignment horizontal="center" vertical="center" wrapText="1"/>
    </xf>
    <xf numFmtId="164" fontId="5" fillId="10" borderId="12" xfId="0" applyNumberFormat="1" applyFont="1" applyFill="1" applyBorder="1" applyAlignment="1">
      <alignment horizontal="center" vertical="center" wrapText="1"/>
    </xf>
    <xf numFmtId="164" fontId="5" fillId="0" borderId="12" xfId="0" applyNumberFormat="1" applyFont="1" applyBorder="1" applyAlignment="1">
      <alignment horizontal="center" vertical="center" wrapText="1"/>
    </xf>
    <xf numFmtId="164" fontId="5" fillId="10" borderId="13" xfId="0" applyNumberFormat="1" applyFont="1" applyFill="1" applyBorder="1" applyAlignment="1">
      <alignment horizontal="center" vertical="center" wrapText="1"/>
    </xf>
    <xf numFmtId="0" fontId="17" fillId="3" borderId="14" xfId="3" applyFont="1" applyFill="1" applyBorder="1" applyAlignment="1">
      <alignment horizontal="center" vertical="center"/>
    </xf>
    <xf numFmtId="164" fontId="5" fillId="0" borderId="27" xfId="0" applyNumberFormat="1" applyFont="1" applyBorder="1" applyAlignment="1">
      <alignment horizontal="center" vertical="center"/>
    </xf>
    <xf numFmtId="164" fontId="5" fillId="0" borderId="12" xfId="0" applyNumberFormat="1" applyFont="1" applyBorder="1" applyAlignment="1">
      <alignment horizontal="center" vertical="center"/>
    </xf>
    <xf numFmtId="164" fontId="5" fillId="10" borderId="12" xfId="0" applyNumberFormat="1" applyFont="1" applyFill="1" applyBorder="1" applyAlignment="1">
      <alignment horizontal="center" vertical="center"/>
    </xf>
    <xf numFmtId="164" fontId="5" fillId="10" borderId="13" xfId="0" applyNumberFormat="1" applyFont="1" applyFill="1" applyBorder="1" applyAlignment="1">
      <alignment horizontal="center" vertical="center"/>
    </xf>
    <xf numFmtId="3" fontId="6" fillId="0" borderId="41" xfId="0" applyNumberFormat="1" applyFont="1" applyBorder="1" applyAlignment="1" applyProtection="1">
      <alignment horizontal="right" vertical="center" shrinkToFit="1"/>
      <protection locked="0"/>
    </xf>
    <xf numFmtId="3" fontId="22" fillId="9" borderId="41" xfId="0" applyNumberFormat="1" applyFont="1" applyFill="1" applyBorder="1" applyAlignment="1">
      <alignment horizontal="right" vertical="center" shrinkToFit="1"/>
    </xf>
    <xf numFmtId="3" fontId="0" fillId="0" borderId="0" xfId="0" applyNumberFormat="1"/>
    <xf numFmtId="3" fontId="12" fillId="0" borderId="0" xfId="3" applyNumberFormat="1"/>
    <xf numFmtId="3" fontId="16" fillId="0" borderId="41" xfId="0" applyNumberFormat="1" applyFont="1" applyBorder="1" applyAlignment="1" applyProtection="1">
      <alignment horizontal="right" vertical="center" shrinkToFit="1"/>
      <protection locked="0"/>
    </xf>
    <xf numFmtId="3" fontId="6" fillId="0" borderId="41" xfId="0" applyNumberFormat="1" applyFont="1" applyBorder="1" applyAlignment="1" applyProtection="1">
      <alignment vertical="center"/>
      <protection locked="0"/>
    </xf>
    <xf numFmtId="3" fontId="17" fillId="3" borderId="15" xfId="3" applyNumberFormat="1" applyFont="1" applyFill="1" applyBorder="1" applyAlignment="1">
      <alignment horizontal="center" vertical="center" wrapText="1"/>
    </xf>
    <xf numFmtId="3" fontId="17" fillId="3" borderId="14" xfId="3" applyNumberFormat="1" applyFont="1" applyFill="1" applyBorder="1" applyAlignment="1">
      <alignment horizontal="center" vertical="center" wrapText="1"/>
    </xf>
    <xf numFmtId="3" fontId="6" fillId="0" borderId="27" xfId="0" applyNumberFormat="1" applyFont="1" applyBorder="1" applyAlignment="1" applyProtection="1">
      <alignment horizontal="right" vertical="center" wrapText="1"/>
      <protection locked="0"/>
    </xf>
    <xf numFmtId="3" fontId="16" fillId="10" borderId="12" xfId="0" applyNumberFormat="1" applyFont="1" applyFill="1" applyBorder="1" applyAlignment="1">
      <alignment horizontal="right" vertical="center" wrapText="1"/>
    </xf>
    <xf numFmtId="3" fontId="16" fillId="10" borderId="13" xfId="0" applyNumberFormat="1" applyFont="1" applyFill="1" applyBorder="1" applyAlignment="1">
      <alignment horizontal="right" vertical="center" wrapText="1"/>
    </xf>
    <xf numFmtId="3" fontId="16" fillId="10" borderId="12" xfId="0" applyNumberFormat="1" applyFont="1" applyFill="1" applyBorder="1" applyAlignment="1">
      <alignment vertical="center" wrapText="1"/>
    </xf>
    <xf numFmtId="3" fontId="16" fillId="10" borderId="13" xfId="0" applyNumberFormat="1" applyFont="1" applyFill="1" applyBorder="1" applyAlignment="1">
      <alignment vertical="center" wrapText="1"/>
    </xf>
    <xf numFmtId="3" fontId="12" fillId="0" borderId="0" xfId="3" applyNumberFormat="1" applyAlignment="1">
      <alignment wrapText="1"/>
    </xf>
    <xf numFmtId="3" fontId="6" fillId="0" borderId="27" xfId="0" applyNumberFormat="1" applyFont="1" applyBorder="1" applyAlignment="1" applyProtection="1">
      <alignment vertical="center"/>
      <protection locked="0"/>
    </xf>
    <xf numFmtId="3" fontId="6" fillId="0" borderId="12" xfId="0" applyNumberFormat="1" applyFont="1" applyBorder="1" applyAlignment="1" applyProtection="1">
      <alignment vertical="center"/>
      <protection locked="0"/>
    </xf>
    <xf numFmtId="3" fontId="16" fillId="10" borderId="12" xfId="0" applyNumberFormat="1" applyFont="1" applyFill="1" applyBorder="1" applyAlignment="1">
      <alignment vertical="center"/>
    </xf>
    <xf numFmtId="3" fontId="16" fillId="10" borderId="13" xfId="0" applyNumberFormat="1" applyFont="1" applyFill="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35"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xf>
    <xf numFmtId="3" fontId="4" fillId="0" borderId="38" xfId="0" applyNumberFormat="1" applyFont="1" applyBorder="1" applyAlignment="1" applyProtection="1">
      <alignment vertical="center" shrinkToFit="1"/>
      <protection locked="0"/>
    </xf>
    <xf numFmtId="3" fontId="21" fillId="9" borderId="38" xfId="0" applyNumberFormat="1" applyFont="1" applyFill="1" applyBorder="1" applyAlignment="1">
      <alignment vertical="center" shrinkToFit="1"/>
    </xf>
    <xf numFmtId="3" fontId="4" fillId="8" borderId="38" xfId="0" applyNumberFormat="1" applyFont="1" applyFill="1" applyBorder="1" applyAlignment="1">
      <alignment vertical="center" shrinkToFit="1"/>
    </xf>
    <xf numFmtId="3" fontId="21" fillId="9" borderId="39" xfId="0" applyNumberFormat="1" applyFont="1" applyFill="1" applyBorder="1" applyAlignment="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Alignment="1">
      <alignment horizontal="center" vertical="center"/>
    </xf>
    <xf numFmtId="0" fontId="6" fillId="11" borderId="45" xfId="4" applyFont="1" applyFill="1" applyBorder="1" applyAlignment="1">
      <alignment vertical="center"/>
    </xf>
    <xf numFmtId="0" fontId="29" fillId="0" borderId="0" xfId="4" applyFont="1"/>
    <xf numFmtId="0" fontId="5" fillId="11" borderId="42" xfId="4" applyFont="1" applyFill="1" applyBorder="1" applyAlignment="1">
      <alignment vertical="center" wrapText="1"/>
    </xf>
    <xf numFmtId="0" fontId="5" fillId="11" borderId="0" xfId="4" applyFont="1" applyFill="1" applyAlignment="1">
      <alignment horizontal="right" vertical="center" wrapText="1"/>
    </xf>
    <xf numFmtId="0" fontId="5" fillId="11" borderId="0" xfId="4" applyFont="1" applyFill="1" applyAlignment="1">
      <alignment vertical="center" wrapText="1"/>
    </xf>
    <xf numFmtId="14" fontId="5" fillId="13" borderId="0" xfId="4" applyNumberFormat="1" applyFont="1" applyFill="1" applyAlignment="1" applyProtection="1">
      <alignment horizontal="center" vertical="center"/>
      <protection locked="0"/>
    </xf>
    <xf numFmtId="1" fontId="5" fillId="13" borderId="0" xfId="4" applyNumberFormat="1" applyFont="1" applyFill="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xf numFmtId="0" fontId="27" fillId="11" borderId="0" xfId="4" applyFont="1" applyFill="1" applyAlignment="1">
      <alignment wrapText="1"/>
    </xf>
    <xf numFmtId="0" fontId="27" fillId="11" borderId="43" xfId="4" applyFont="1" applyFill="1" applyBorder="1"/>
    <xf numFmtId="0" fontId="6" fillId="11" borderId="0" xfId="4" applyFont="1" applyFill="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Alignment="1">
      <alignment vertical="center"/>
    </xf>
    <xf numFmtId="0" fontId="27" fillId="11" borderId="0" xfId="4" applyFont="1" applyFill="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Alignment="1">
      <alignment vertical="center"/>
    </xf>
    <xf numFmtId="0" fontId="27" fillId="11" borderId="0" xfId="4" applyFont="1" applyFill="1" applyAlignment="1">
      <alignment vertical="center"/>
    </xf>
    <xf numFmtId="0" fontId="27" fillId="11" borderId="43" xfId="4" applyFont="1" applyFill="1" applyBorder="1" applyAlignment="1">
      <alignment vertical="center"/>
    </xf>
    <xf numFmtId="0" fontId="30" fillId="11" borderId="0" xfId="4" applyFont="1" applyFill="1" applyAlignment="1">
      <alignment vertical="center"/>
    </xf>
    <xf numFmtId="0" fontId="30" fillId="11" borderId="43" xfId="4" applyFont="1" applyFill="1" applyBorder="1" applyAlignment="1">
      <alignment vertical="center"/>
    </xf>
    <xf numFmtId="0" fontId="5" fillId="11" borderId="0" xfId="4" applyFont="1" applyFill="1" applyAlignment="1">
      <alignment horizontal="center" vertical="center"/>
    </xf>
    <xf numFmtId="0" fontId="6" fillId="11" borderId="43" xfId="4" applyFont="1" applyFill="1" applyBorder="1" applyAlignment="1">
      <alignment horizontal="center" vertical="center"/>
    </xf>
    <xf numFmtId="0" fontId="27" fillId="11" borderId="0" xfId="4" applyFont="1" applyFill="1" applyAlignment="1">
      <alignment vertical="top" wrapText="1"/>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lignment horizontal="center" vertical="center"/>
    </xf>
    <xf numFmtId="3" fontId="12" fillId="0" borderId="0" xfId="3" applyNumberFormat="1" applyProtection="1">
      <protection locked="0"/>
    </xf>
    <xf numFmtId="3" fontId="16" fillId="9" borderId="41" xfId="0" applyNumberFormat="1" applyFont="1" applyFill="1" applyBorder="1" applyAlignment="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lignment horizontal="center" vertical="center" wrapText="1"/>
    </xf>
    <xf numFmtId="3" fontId="10" fillId="3" borderId="41" xfId="0" applyNumberFormat="1" applyFont="1" applyFill="1" applyBorder="1" applyAlignment="1">
      <alignment horizontal="center" vertical="center" wrapText="1"/>
    </xf>
    <xf numFmtId="3" fontId="10" fillId="3" borderId="41" xfId="0" applyNumberFormat="1" applyFont="1" applyFill="1" applyBorder="1" applyAlignment="1">
      <alignment horizontal="center" vertical="center"/>
    </xf>
    <xf numFmtId="3" fontId="21" fillId="9" borderId="48" xfId="0" applyNumberFormat="1" applyFont="1" applyFill="1" applyBorder="1" applyAlignment="1">
      <alignment vertical="center" shrinkToFit="1"/>
    </xf>
    <xf numFmtId="0" fontId="27" fillId="11" borderId="0" xfId="4" applyFont="1" applyFill="1" applyProtection="1">
      <protection locked="0"/>
    </xf>
    <xf numFmtId="0" fontId="27" fillId="11" borderId="42" xfId="4" applyFont="1" applyFill="1" applyBorder="1" applyAlignment="1" applyProtection="1">
      <alignment vertical="top"/>
      <protection locked="0"/>
    </xf>
    <xf numFmtId="0" fontId="27" fillId="11" borderId="0" xfId="4" applyFont="1" applyFill="1" applyAlignment="1" applyProtection="1">
      <alignment vertical="top"/>
      <protection locked="0"/>
    </xf>
    <xf numFmtId="0" fontId="27" fillId="11" borderId="43" xfId="4" applyFont="1" applyFill="1" applyBorder="1" applyProtection="1">
      <protection locked="0"/>
    </xf>
    <xf numFmtId="0" fontId="5" fillId="12" borderId="57" xfId="4" applyFont="1" applyFill="1" applyBorder="1" applyAlignment="1" applyProtection="1">
      <alignment horizontal="left" vertical="center"/>
      <protection locked="0"/>
    </xf>
    <xf numFmtId="0" fontId="27" fillId="11" borderId="42" xfId="4" applyFont="1" applyFill="1" applyBorder="1" applyAlignment="1" applyProtection="1">
      <alignment horizontal="left" vertical="top"/>
      <protection locked="0"/>
    </xf>
    <xf numFmtId="0" fontId="27" fillId="11" borderId="0" xfId="4" applyFont="1" applyFill="1" applyAlignment="1" applyProtection="1">
      <alignment horizontal="left" vertical="top"/>
      <protection locked="0"/>
    </xf>
    <xf numFmtId="0" fontId="27" fillId="11" borderId="0" xfId="4" applyFont="1" applyFill="1" applyAlignment="1" applyProtection="1">
      <alignment horizontal="left"/>
      <protection locked="0"/>
    </xf>
    <xf numFmtId="0" fontId="27" fillId="11" borderId="43" xfId="4" applyFont="1" applyFill="1" applyBorder="1" applyAlignment="1" applyProtection="1">
      <alignment horizontal="left"/>
      <protection locked="0"/>
    </xf>
    <xf numFmtId="0" fontId="1" fillId="0" borderId="0" xfId="4" applyFont="1"/>
    <xf numFmtId="0" fontId="5" fillId="12" borderId="55" xfId="4" applyFont="1" applyFill="1" applyBorder="1" applyAlignment="1" applyProtection="1">
      <alignment horizontal="left" vertical="center"/>
      <protection locked="0"/>
    </xf>
    <xf numFmtId="49" fontId="5" fillId="12" borderId="57" xfId="4" applyNumberFormat="1" applyFont="1" applyFill="1" applyBorder="1" applyAlignment="1" applyProtection="1">
      <alignment horizontal="left" vertical="center"/>
      <protection locked="0"/>
    </xf>
    <xf numFmtId="0" fontId="5" fillId="12" borderId="57" xfId="4" applyFont="1" applyFill="1" applyBorder="1" applyAlignment="1" applyProtection="1">
      <alignment horizontal="center" vertical="center"/>
      <protection locked="0"/>
    </xf>
    <xf numFmtId="0" fontId="27" fillId="11" borderId="1" xfId="4" applyFont="1" applyFill="1" applyBorder="1" applyAlignment="1" applyProtection="1">
      <alignment horizontal="left"/>
      <protection locked="0"/>
    </xf>
    <xf numFmtId="0" fontId="27" fillId="11" borderId="1" xfId="4" applyFont="1" applyFill="1" applyBorder="1" applyAlignment="1" applyProtection="1">
      <alignment horizontal="left" vertical="top"/>
      <protection locked="0"/>
    </xf>
    <xf numFmtId="0" fontId="5" fillId="12" borderId="56" xfId="4" applyFont="1" applyFill="1" applyBorder="1" applyAlignment="1" applyProtection="1">
      <alignment horizontal="left" vertical="center"/>
      <protection locked="0"/>
    </xf>
    <xf numFmtId="0" fontId="5" fillId="12" borderId="58" xfId="4" applyFont="1" applyFill="1" applyBorder="1" applyAlignment="1" applyProtection="1">
      <alignment horizontal="left" vertical="center"/>
      <protection locked="0"/>
    </xf>
    <xf numFmtId="0" fontId="5" fillId="12" borderId="55" xfId="4" applyFont="1" applyFill="1" applyBorder="1" applyAlignment="1" applyProtection="1">
      <alignment horizontal="left" vertical="center"/>
      <protection locked="0"/>
    </xf>
    <xf numFmtId="0" fontId="27" fillId="11" borderId="1" xfId="4" applyFont="1" applyFill="1" applyBorder="1" applyProtection="1">
      <protection locked="0"/>
    </xf>
    <xf numFmtId="0" fontId="27" fillId="11" borderId="1" xfId="4" applyFont="1" applyFill="1" applyBorder="1" applyAlignment="1" applyProtection="1">
      <alignment vertical="top"/>
      <protection locked="0"/>
    </xf>
    <xf numFmtId="0" fontId="5" fillId="12" borderId="56" xfId="4" applyFont="1" applyFill="1" applyBorder="1" applyAlignment="1" applyProtection="1">
      <alignment horizontal="left" vertical="center" wrapText="1"/>
      <protection locked="0"/>
    </xf>
    <xf numFmtId="0" fontId="5" fillId="12" borderId="58" xfId="4" applyFont="1" applyFill="1" applyBorder="1" applyAlignment="1" applyProtection="1">
      <alignment horizontal="left" vertical="center" wrapText="1"/>
      <protection locked="0"/>
    </xf>
    <xf numFmtId="0" fontId="5" fillId="12" borderId="55" xfId="4" applyFont="1" applyFill="1" applyBorder="1" applyAlignment="1" applyProtection="1">
      <alignment horizontal="left" vertical="center" wrapText="1"/>
      <protection locked="0"/>
    </xf>
    <xf numFmtId="0" fontId="27" fillId="11" borderId="1" xfId="4" applyFont="1" applyFill="1" applyBorder="1" applyAlignment="1">
      <alignment vertical="top"/>
    </xf>
    <xf numFmtId="0" fontId="27" fillId="11" borderId="1" xfId="4" applyFont="1" applyFill="1" applyBorder="1"/>
    <xf numFmtId="0" fontId="27" fillId="11" borderId="1" xfId="4" applyFont="1" applyFill="1" applyBorder="1" applyAlignment="1">
      <alignment vertical="top" wrapText="1"/>
    </xf>
    <xf numFmtId="0" fontId="6" fillId="11" borderId="42" xfId="4" applyFont="1" applyFill="1" applyBorder="1" applyAlignment="1">
      <alignment horizontal="right" vertical="center" wrapText="1"/>
    </xf>
    <xf numFmtId="0" fontId="6" fillId="11" borderId="0" xfId="4" applyFont="1" applyFill="1" applyAlignment="1">
      <alignment horizontal="right" vertical="center" wrapText="1"/>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4"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27" fillId="11" borderId="0" xfId="4" applyFont="1" applyFill="1"/>
    <xf numFmtId="0" fontId="27" fillId="12" borderId="53" xfId="7" applyFont="1" applyFill="1" applyBorder="1" applyAlignment="1" applyProtection="1">
      <alignment vertical="center"/>
      <protection locked="0"/>
    </xf>
    <xf numFmtId="0" fontId="27" fillId="12" borderId="54" xfId="7" applyFont="1" applyFill="1" applyBorder="1" applyAlignment="1" applyProtection="1">
      <alignment vertical="center"/>
      <protection locked="0"/>
    </xf>
    <xf numFmtId="0" fontId="27" fillId="12" borderId="52" xfId="7" applyFont="1" applyFill="1" applyBorder="1" applyAlignment="1" applyProtection="1">
      <alignment vertical="center"/>
      <protection locked="0"/>
    </xf>
    <xf numFmtId="0" fontId="6" fillId="11" borderId="0" xfId="4" applyFont="1" applyFill="1" applyAlignment="1">
      <alignment vertical="center"/>
    </xf>
    <xf numFmtId="0" fontId="6" fillId="11" borderId="0" xfId="4" applyFont="1" applyFill="1" applyAlignment="1">
      <alignment horizontal="center" vertical="center"/>
    </xf>
    <xf numFmtId="0" fontId="6" fillId="11" borderId="43"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4" xfId="4" applyFont="1" applyFill="1" applyBorder="1" applyAlignment="1" applyProtection="1">
      <alignment horizontal="center" vertical="center"/>
      <protection locked="0"/>
    </xf>
    <xf numFmtId="0" fontId="6" fillId="11" borderId="42" xfId="4" applyFont="1" applyFill="1" applyBorder="1" applyAlignment="1">
      <alignment horizontal="left" vertical="center"/>
    </xf>
    <xf numFmtId="0" fontId="6" fillId="11" borderId="0" xfId="4" applyFont="1" applyFill="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27" fillId="11" borderId="0" xfId="4" applyFont="1" applyFill="1" applyAlignment="1">
      <alignment vertical="top"/>
    </xf>
    <xf numFmtId="0" fontId="6" fillId="11" borderId="0" xfId="4" applyFont="1" applyFill="1" applyAlignment="1">
      <alignment vertical="top"/>
    </xf>
    <xf numFmtId="0" fontId="5" fillId="12" borderId="53" xfId="7" applyFont="1" applyFill="1" applyBorder="1" applyAlignment="1" applyProtection="1">
      <alignment vertical="center"/>
      <protection locked="0"/>
    </xf>
    <xf numFmtId="0" fontId="5" fillId="12" borderId="54" xfId="7" applyFont="1" applyFill="1" applyBorder="1" applyAlignment="1" applyProtection="1">
      <alignment vertical="center"/>
      <protection locked="0"/>
    </xf>
    <xf numFmtId="0" fontId="5" fillId="12" borderId="52" xfId="7" applyFont="1" applyFill="1" applyBorder="1" applyAlignment="1" applyProtection="1">
      <alignment vertical="center"/>
      <protection locked="0"/>
    </xf>
    <xf numFmtId="49" fontId="5" fillId="12" borderId="53" xfId="7" applyNumberFormat="1" applyFont="1" applyFill="1" applyBorder="1" applyAlignment="1" applyProtection="1">
      <alignment vertical="center"/>
      <protection locked="0"/>
    </xf>
    <xf numFmtId="49" fontId="5" fillId="12" borderId="54" xfId="7" applyNumberFormat="1" applyFont="1" applyFill="1" applyBorder="1" applyAlignment="1" applyProtection="1">
      <alignment vertical="center"/>
      <protection locked="0"/>
    </xf>
    <xf numFmtId="49" fontId="5" fillId="12" borderId="52" xfId="7" applyNumberFormat="1" applyFont="1" applyFill="1" applyBorder="1" applyAlignment="1" applyProtection="1">
      <alignment vertical="center"/>
      <protection locked="0"/>
    </xf>
    <xf numFmtId="0" fontId="6" fillId="11" borderId="42" xfId="4" applyFont="1" applyFill="1" applyBorder="1" applyAlignment="1">
      <alignment horizontal="center" vertical="center"/>
    </xf>
    <xf numFmtId="0" fontId="6" fillId="11" borderId="42" xfId="4" applyFont="1" applyFill="1" applyBorder="1" applyAlignment="1">
      <alignment horizontal="right" vertical="center"/>
    </xf>
    <xf numFmtId="0" fontId="6" fillId="11" borderId="0" xfId="4" applyFont="1" applyFill="1" applyAlignment="1">
      <alignment horizontal="right" vertical="center"/>
    </xf>
    <xf numFmtId="0" fontId="28" fillId="11" borderId="0" xfId="4" applyFont="1" applyFill="1" applyAlignment="1">
      <alignment vertical="center"/>
    </xf>
    <xf numFmtId="0" fontId="27" fillId="12" borderId="53" xfId="7" applyFont="1" applyFill="1" applyBorder="1" applyProtection="1">
      <protection locked="0"/>
    </xf>
    <xf numFmtId="0" fontId="27" fillId="12" borderId="54" xfId="7" applyFont="1" applyFill="1" applyBorder="1" applyProtection="1">
      <protection locked="0"/>
    </xf>
    <xf numFmtId="0" fontId="27" fillId="12" borderId="52" xfId="7" applyFont="1" applyFill="1" applyBorder="1" applyProtection="1">
      <protection locked="0"/>
    </xf>
    <xf numFmtId="0" fontId="5" fillId="12" borderId="50" xfId="7" applyFont="1" applyFill="1" applyBorder="1" applyAlignment="1" applyProtection="1">
      <alignment horizontal="center" vertical="center"/>
      <protection locked="0"/>
    </xf>
    <xf numFmtId="0" fontId="5" fillId="12" borderId="51" xfId="7" applyFont="1" applyFill="1" applyBorder="1" applyAlignment="1" applyProtection="1">
      <alignment horizontal="center" vertical="center"/>
      <protection locked="0"/>
    </xf>
    <xf numFmtId="49" fontId="5" fillId="12" borderId="50" xfId="7" applyNumberFormat="1" applyFont="1" applyFill="1" applyBorder="1" applyAlignment="1" applyProtection="1">
      <alignment horizontal="center" vertical="center"/>
      <protection locked="0"/>
    </xf>
    <xf numFmtId="49" fontId="5" fillId="12" borderId="51" xfId="7" applyNumberFormat="1" applyFont="1" applyFill="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Alignment="1">
      <alignment vertical="center" wrapText="1"/>
    </xf>
    <xf numFmtId="0" fontId="6" fillId="11" borderId="43" xfId="4" applyFont="1" applyFill="1" applyBorder="1" applyAlignment="1">
      <alignment horizontal="right" vertical="center" wrapText="1"/>
    </xf>
    <xf numFmtId="0" fontId="28" fillId="11" borderId="42" xfId="4" applyFont="1" applyFill="1" applyBorder="1" applyAlignment="1">
      <alignment vertical="center"/>
    </xf>
    <xf numFmtId="0" fontId="5" fillId="12" borderId="56" xfId="7" applyFont="1" applyFill="1" applyBorder="1" applyAlignment="1" applyProtection="1">
      <alignment horizontal="center" vertical="center"/>
      <protection locked="0"/>
    </xf>
    <xf numFmtId="0" fontId="5" fillId="12" borderId="55" xfId="7" applyFont="1" applyFill="1" applyBorder="1" applyAlignment="1" applyProtection="1">
      <alignment horizontal="center" vertical="center"/>
      <protection locked="0"/>
    </xf>
    <xf numFmtId="0" fontId="5" fillId="12" borderId="50" xfId="7" applyFont="1" applyFill="1" applyBorder="1" applyAlignment="1" applyProtection="1">
      <alignment vertical="center"/>
      <protection locked="0"/>
    </xf>
    <xf numFmtId="0" fontId="5" fillId="12" borderId="49" xfId="7" applyFont="1" applyFill="1" applyBorder="1" applyAlignment="1" applyProtection="1">
      <alignment vertical="center"/>
      <protection locked="0"/>
    </xf>
    <xf numFmtId="0" fontId="5" fillId="12" borderId="51" xfId="7" applyFont="1" applyFill="1" applyBorder="1" applyAlignment="1" applyProtection="1">
      <alignment vertical="center"/>
      <protection locked="0"/>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4" xfId="4" applyNumberFormat="1" applyFont="1" applyFill="1" applyBorder="1" applyAlignment="1" applyProtection="1">
      <alignment horizontal="center" vertical="center"/>
      <protection locked="0"/>
    </xf>
    <xf numFmtId="0" fontId="5" fillId="0" borderId="42" xfId="4" applyFont="1" applyBorder="1" applyAlignment="1">
      <alignment horizontal="center" vertical="center" wrapText="1"/>
    </xf>
    <xf numFmtId="0" fontId="5" fillId="0" borderId="0" xfId="4" applyFont="1" applyAlignment="1">
      <alignment horizontal="center" vertical="center" wrapText="1"/>
    </xf>
    <xf numFmtId="0" fontId="5" fillId="0" borderId="43" xfId="4" applyFont="1" applyBorder="1" applyAlignment="1">
      <alignment horizontal="center" vertical="center" wrapText="1"/>
    </xf>
    <xf numFmtId="0" fontId="27" fillId="11" borderId="42" xfId="4" applyFont="1" applyFill="1" applyBorder="1" applyAlignment="1">
      <alignment wrapText="1"/>
    </xf>
    <xf numFmtId="0" fontId="27" fillId="11" borderId="0" xfId="4" applyFont="1" applyFill="1" applyAlignment="1">
      <alignment wrapText="1"/>
    </xf>
    <xf numFmtId="0" fontId="25" fillId="11" borderId="42" xfId="4" applyFont="1" applyFill="1" applyBorder="1" applyAlignment="1">
      <alignment horizontal="center" vertical="center" wrapText="1"/>
    </xf>
    <xf numFmtId="0" fontId="25" fillId="11" borderId="0" xfId="4" applyFont="1" applyFill="1" applyAlignment="1">
      <alignment horizontal="center" vertical="center" wrapText="1"/>
    </xf>
    <xf numFmtId="0" fontId="6" fillId="11" borderId="43" xfId="4" applyFont="1" applyFill="1" applyBorder="1" applyAlignment="1">
      <alignment horizontal="right" vertical="center"/>
    </xf>
    <xf numFmtId="0" fontId="6" fillId="0" borderId="41" xfId="0" applyFont="1" applyBorder="1" applyAlignment="1">
      <alignment horizontal="left" vertical="center" wrapText="1"/>
    </xf>
    <xf numFmtId="0" fontId="5" fillId="0" borderId="41" xfId="0" applyFont="1" applyBorder="1" applyAlignment="1">
      <alignment horizontal="left" vertical="center" wrapText="1"/>
    </xf>
    <xf numFmtId="0" fontId="5" fillId="9" borderId="41" xfId="0" applyFont="1" applyFill="1" applyBorder="1" applyAlignment="1">
      <alignment horizontal="left" vertical="center" wrapText="1"/>
    </xf>
    <xf numFmtId="0" fontId="6" fillId="11" borderId="41" xfId="0" applyFont="1" applyFill="1" applyBorder="1" applyAlignment="1">
      <alignment horizontal="left" vertical="center" wrapText="1"/>
    </xf>
    <xf numFmtId="0" fontId="6" fillId="9" borderId="41" xfId="0" applyFont="1" applyFill="1" applyBorder="1" applyAlignment="1">
      <alignment horizontal="left" vertical="center" wrapText="1"/>
    </xf>
    <xf numFmtId="0" fontId="13" fillId="4" borderId="41" xfId="0" applyFont="1" applyFill="1" applyBorder="1" applyAlignment="1">
      <alignment horizontal="left" vertical="center" wrapText="1"/>
    </xf>
    <xf numFmtId="0" fontId="14" fillId="4" borderId="41" xfId="0" applyFont="1" applyFill="1" applyBorder="1" applyAlignment="1">
      <alignment vertical="center"/>
    </xf>
    <xf numFmtId="0" fontId="9"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lignment horizontal="center" vertical="center"/>
    </xf>
    <xf numFmtId="0" fontId="0" fillId="0" borderId="41" xfId="0" applyBorder="1" applyAlignment="1">
      <alignment horizontal="center" vertical="center"/>
    </xf>
    <xf numFmtId="0" fontId="5"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2" fillId="4" borderId="41" xfId="0" applyFont="1" applyFill="1" applyBorder="1" applyAlignment="1">
      <alignment horizontal="left" vertical="center" wrapText="1"/>
    </xf>
    <xf numFmtId="0" fontId="32" fillId="9" borderId="41" xfId="0" applyFont="1" applyFill="1" applyBorder="1" applyAlignment="1">
      <alignment horizontal="left" vertical="center" wrapText="1"/>
    </xf>
    <xf numFmtId="0" fontId="13" fillId="9" borderId="41" xfId="0" applyFont="1" applyFill="1" applyBorder="1" applyAlignment="1">
      <alignment horizontal="left" vertical="center" wrapText="1"/>
    </xf>
    <xf numFmtId="0" fontId="13" fillId="0" borderId="41" xfId="0" applyFont="1" applyBorder="1" applyAlignment="1">
      <alignment horizontal="left" vertical="center" wrapText="1" indent="1"/>
    </xf>
    <xf numFmtId="0" fontId="6" fillId="0" borderId="4"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6" xfId="0" applyFont="1" applyBorder="1" applyAlignment="1">
      <alignment horizontal="left" vertical="center" wrapText="1" indent="1"/>
    </xf>
    <xf numFmtId="0" fontId="6" fillId="0" borderId="41" xfId="0" applyFont="1" applyBorder="1" applyAlignment="1">
      <alignment horizontal="left" vertical="center" wrapText="1" indent="1"/>
    </xf>
    <xf numFmtId="0" fontId="13" fillId="4" borderId="41" xfId="0" applyFont="1" applyFill="1" applyBorder="1" applyAlignment="1">
      <alignment vertical="center" wrapText="1"/>
    </xf>
    <xf numFmtId="0" fontId="0" fillId="0" borderId="41" xfId="0" applyBorder="1"/>
    <xf numFmtId="0" fontId="6" fillId="9" borderId="41" xfId="0" applyFont="1" applyFill="1" applyBorder="1" applyAlignment="1">
      <alignment horizontal="left" vertical="center" wrapText="1" indent="1"/>
    </xf>
    <xf numFmtId="0" fontId="33" fillId="9" borderId="41" xfId="0" applyFont="1" applyFill="1" applyBorder="1" applyAlignment="1">
      <alignment horizontal="left" vertical="center" wrapText="1"/>
    </xf>
    <xf numFmtId="0" fontId="15" fillId="9" borderId="41" xfId="0" applyFont="1" applyFill="1" applyBorder="1" applyAlignment="1">
      <alignment horizontal="left" vertical="center" wrapText="1"/>
    </xf>
    <xf numFmtId="0" fontId="19" fillId="0" borderId="41" xfId="0" applyFont="1" applyBorder="1" applyAlignment="1">
      <alignment horizontal="left" vertical="center" wrapText="1"/>
    </xf>
    <xf numFmtId="0" fontId="5" fillId="4" borderId="41" xfId="0" applyFont="1" applyFill="1" applyBorder="1" applyAlignment="1">
      <alignment horizontal="left" vertical="center" wrapText="1"/>
    </xf>
    <xf numFmtId="0" fontId="5" fillId="4" borderId="41" xfId="0" applyFont="1" applyFill="1" applyBorder="1" applyAlignment="1">
      <alignment vertical="center" wrapText="1"/>
    </xf>
    <xf numFmtId="0" fontId="15" fillId="0" borderId="41" xfId="0" applyFont="1" applyBorder="1" applyAlignment="1">
      <alignment horizontal="left" vertical="center" wrapText="1"/>
    </xf>
    <xf numFmtId="0" fontId="7" fillId="0" borderId="0" xfId="3" applyFont="1" applyAlignment="1" applyProtection="1">
      <alignment horizontal="center" vertical="top" wrapText="1"/>
      <protection locked="0"/>
    </xf>
    <xf numFmtId="0" fontId="9" fillId="0" borderId="0" xfId="3" applyFont="1" applyAlignment="1">
      <alignment horizontal="center" vertical="center" wrapText="1"/>
    </xf>
    <xf numFmtId="0" fontId="5" fillId="3" borderId="41" xfId="3" applyFont="1" applyFill="1" applyBorder="1" applyAlignment="1">
      <alignment horizontal="center" vertical="center" wrapText="1"/>
    </xf>
    <xf numFmtId="3" fontId="17"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3"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7" fillId="3" borderId="41" xfId="3" applyFont="1" applyFill="1" applyBorder="1" applyAlignment="1">
      <alignment horizontal="center" vertical="center"/>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13" fillId="10" borderId="19" xfId="0" applyFont="1" applyFill="1" applyBorder="1" applyAlignment="1">
      <alignment horizontal="left" vertical="center" wrapText="1"/>
    </xf>
    <xf numFmtId="0" fontId="13" fillId="10" borderId="20" xfId="0" applyFont="1" applyFill="1" applyBorder="1" applyAlignment="1">
      <alignment horizontal="left" vertical="center" wrapText="1"/>
    </xf>
    <xf numFmtId="0" fontId="13" fillId="10" borderId="21" xfId="0" applyFont="1" applyFill="1" applyBorder="1" applyAlignment="1">
      <alignment horizontal="left" vertical="center" wrapText="1"/>
    </xf>
    <xf numFmtId="0" fontId="13" fillId="7" borderId="25" xfId="0" applyFont="1" applyFill="1" applyBorder="1" applyAlignment="1">
      <alignment horizontal="left" vertical="center" wrapText="1" shrinkToFit="1"/>
    </xf>
    <xf numFmtId="0" fontId="13" fillId="7" borderId="1" xfId="0" applyFont="1" applyFill="1" applyBorder="1" applyAlignment="1">
      <alignment horizontal="left" vertical="center" wrapText="1" shrinkToFit="1"/>
    </xf>
    <xf numFmtId="0" fontId="13" fillId="7" borderId="26" xfId="0" applyFont="1" applyFill="1" applyBorder="1" applyAlignment="1">
      <alignment horizontal="left" vertical="center" wrapText="1" shrinkToFit="1"/>
    </xf>
    <xf numFmtId="0" fontId="6" fillId="0" borderId="31" xfId="0" applyFont="1" applyBorder="1" applyAlignment="1">
      <alignment horizontal="left" vertical="center" wrapText="1"/>
    </xf>
    <xf numFmtId="0" fontId="6" fillId="0" borderId="32" xfId="0" applyFont="1" applyBorder="1" applyAlignment="1">
      <alignment horizontal="left" vertical="center" wrapText="1"/>
    </xf>
    <xf numFmtId="0" fontId="6" fillId="0" borderId="33" xfId="0" applyFont="1" applyBorder="1" applyAlignment="1">
      <alignment horizontal="left" vertic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13" fillId="10" borderId="22" xfId="0" applyFont="1" applyFill="1" applyBorder="1" applyAlignment="1">
      <alignment horizontal="left" vertical="center" wrapText="1"/>
    </xf>
    <xf numFmtId="0" fontId="13" fillId="10" borderId="23" xfId="0" applyFont="1" applyFill="1" applyBorder="1" applyAlignment="1">
      <alignment horizontal="left" vertical="center" wrapText="1"/>
    </xf>
    <xf numFmtId="0" fontId="13" fillId="10" borderId="24" xfId="0" applyFont="1" applyFill="1" applyBorder="1" applyAlignment="1">
      <alignment horizontal="left" vertical="center" wrapText="1"/>
    </xf>
    <xf numFmtId="0" fontId="13" fillId="0" borderId="22" xfId="0" applyFont="1" applyBorder="1" applyAlignment="1">
      <alignment horizontal="left"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9" fillId="0" borderId="22"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6" fillId="10" borderId="22" xfId="0" applyFont="1" applyFill="1" applyBorder="1" applyAlignment="1">
      <alignment horizontal="left" vertical="center" wrapText="1"/>
    </xf>
    <xf numFmtId="0" fontId="6" fillId="10" borderId="23" xfId="0" applyFont="1" applyFill="1" applyBorder="1" applyAlignment="1">
      <alignment horizontal="left" vertical="center" wrapText="1"/>
    </xf>
    <xf numFmtId="0" fontId="6" fillId="10" borderId="24" xfId="0" applyFont="1" applyFill="1" applyBorder="1" applyAlignment="1">
      <alignment horizontal="left" vertical="center" wrapText="1"/>
    </xf>
    <xf numFmtId="0" fontId="0" fillId="0" borderId="0" xfId="0" applyAlignment="1">
      <alignment horizontal="center" wrapText="1"/>
    </xf>
    <xf numFmtId="0" fontId="17" fillId="2" borderId="4" xfId="3" applyFont="1" applyFill="1" applyBorder="1" applyAlignment="1" applyProtection="1">
      <alignment vertical="center" wrapText="1"/>
      <protection locked="0"/>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7"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6" fillId="0" borderId="12" xfId="0" applyFont="1" applyBorder="1" applyAlignment="1">
      <alignment horizontal="left" vertical="center" wrapText="1" indent="1"/>
    </xf>
    <xf numFmtId="0" fontId="6" fillId="9" borderId="12" xfId="0" applyFont="1" applyFill="1" applyBorder="1" applyAlignment="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3" xfId="0" applyFont="1" applyFill="1" applyBorder="1" applyAlignment="1">
      <alignment horizontal="left" vertical="center" wrapText="1"/>
    </xf>
    <xf numFmtId="0" fontId="13" fillId="10" borderId="13" xfId="0" applyFont="1" applyFill="1" applyBorder="1" applyAlignment="1">
      <alignment horizontal="left" vertical="center" wrapText="1"/>
    </xf>
    <xf numFmtId="0" fontId="6" fillId="0" borderId="12" xfId="0" applyFont="1" applyBorder="1" applyAlignment="1">
      <alignment horizontal="left" vertical="center" wrapText="1"/>
    </xf>
    <xf numFmtId="0" fontId="5" fillId="10" borderId="12" xfId="0" applyFont="1" applyFill="1" applyBorder="1" applyAlignment="1">
      <alignment horizontal="left" vertical="center" wrapText="1"/>
    </xf>
    <xf numFmtId="0" fontId="32" fillId="10" borderId="12" xfId="0" applyFont="1" applyFill="1" applyBorder="1" applyAlignment="1">
      <alignment horizontal="left" vertical="center" wrapText="1"/>
    </xf>
    <xf numFmtId="0" fontId="13" fillId="10" borderId="12" xfId="0" applyFont="1" applyFill="1" applyBorder="1" applyAlignment="1">
      <alignment horizontal="left" vertical="center" wrapText="1"/>
    </xf>
    <xf numFmtId="0" fontId="13" fillId="0" borderId="12" xfId="0" applyFont="1" applyBorder="1" applyAlignment="1">
      <alignment horizontal="left" vertical="center" wrapText="1"/>
    </xf>
    <xf numFmtId="0" fontId="6" fillId="9" borderId="22" xfId="0" applyFont="1" applyFill="1" applyBorder="1" applyAlignment="1">
      <alignment horizontal="left" vertical="center" wrapText="1" indent="1"/>
    </xf>
    <xf numFmtId="0" fontId="6" fillId="9" borderId="23" xfId="0" applyFont="1" applyFill="1" applyBorder="1" applyAlignment="1">
      <alignment horizontal="left" vertical="center" wrapText="1" indent="1"/>
    </xf>
    <xf numFmtId="0" fontId="6" fillId="9" borderId="24" xfId="0" applyFont="1" applyFill="1" applyBorder="1" applyAlignment="1">
      <alignment horizontal="left" vertical="center" wrapText="1" indent="1"/>
    </xf>
    <xf numFmtId="0" fontId="13" fillId="7" borderId="25" xfId="0" applyFont="1" applyFill="1" applyBorder="1" applyAlignment="1">
      <alignment horizontal="left" vertical="center" shrinkToFit="1"/>
    </xf>
    <xf numFmtId="0" fontId="6" fillId="7" borderId="1" xfId="0" applyFont="1" applyFill="1" applyBorder="1" applyAlignment="1">
      <alignment horizontal="left" vertical="center" shrinkToFit="1"/>
    </xf>
    <xf numFmtId="0" fontId="6" fillId="7" borderId="26" xfId="0" applyFont="1" applyFill="1" applyBorder="1" applyAlignment="1">
      <alignment horizontal="left" vertical="center" shrinkToFit="1"/>
    </xf>
    <xf numFmtId="0" fontId="6" fillId="0" borderId="27" xfId="0" applyFont="1" applyBorder="1" applyAlignment="1">
      <alignment horizontal="left" vertical="center" wrapText="1" indent="1"/>
    </xf>
    <xf numFmtId="0" fontId="6" fillId="0" borderId="27" xfId="0" applyFont="1" applyBorder="1" applyAlignment="1">
      <alignment horizontal="left" vertical="center" wrapText="1"/>
    </xf>
    <xf numFmtId="0" fontId="38" fillId="9" borderId="38" xfId="0" applyFont="1" applyFill="1" applyBorder="1" applyAlignment="1">
      <alignment horizontal="left" vertical="center" wrapText="1"/>
    </xf>
    <xf numFmtId="0" fontId="18" fillId="9" borderId="38" xfId="0" applyFont="1" applyFill="1" applyBorder="1" applyAlignment="1">
      <alignment horizontal="left" vertical="center" wrapText="1"/>
    </xf>
    <xf numFmtId="0" fontId="38" fillId="9" borderId="39" xfId="0" applyFont="1" applyFill="1" applyBorder="1" applyAlignment="1">
      <alignment horizontal="left" vertical="center" wrapText="1"/>
    </xf>
    <xf numFmtId="0" fontId="18" fillId="9" borderId="39" xfId="0" applyFont="1" applyFill="1" applyBorder="1" applyAlignment="1">
      <alignment horizontal="left" vertical="center" wrapText="1"/>
    </xf>
    <xf numFmtId="0" fontId="4" fillId="0" borderId="38" xfId="0" applyFont="1" applyBorder="1" applyAlignment="1">
      <alignment horizontal="left" vertical="center" wrapText="1"/>
    </xf>
    <xf numFmtId="0" fontId="17" fillId="9" borderId="39" xfId="0" applyFont="1" applyFill="1" applyBorder="1" applyAlignment="1">
      <alignment horizontal="left" vertical="center" wrapText="1"/>
    </xf>
    <xf numFmtId="0" fontId="18" fillId="6" borderId="40" xfId="0" applyFont="1" applyFill="1" applyBorder="1" applyAlignment="1">
      <alignment horizontal="left" vertical="center"/>
    </xf>
    <xf numFmtId="0" fontId="4" fillId="0" borderId="40" xfId="0" applyFont="1" applyBorder="1" applyAlignment="1">
      <alignment vertical="center"/>
    </xf>
    <xf numFmtId="0" fontId="4" fillId="0" borderId="40" xfId="0" applyFont="1" applyBorder="1"/>
    <xf numFmtId="0" fontId="17" fillId="0" borderId="38" xfId="0" applyFont="1" applyBorder="1" applyAlignment="1">
      <alignment horizontal="left" vertical="center" wrapText="1"/>
    </xf>
    <xf numFmtId="0" fontId="17" fillId="9" borderId="38" xfId="0" applyFont="1" applyFill="1" applyBorder="1" applyAlignment="1">
      <alignment horizontal="left" vertical="center" wrapText="1"/>
    </xf>
    <xf numFmtId="3" fontId="10" fillId="3" borderId="8" xfId="0" applyNumberFormat="1" applyFont="1" applyFill="1" applyBorder="1" applyAlignment="1">
      <alignment horizontal="center" vertical="center" wrapText="1"/>
    </xf>
    <xf numFmtId="3" fontId="4" fillId="0" borderId="35" xfId="0" applyNumberFormat="1" applyFont="1" applyBorder="1"/>
    <xf numFmtId="3" fontId="10" fillId="3" borderId="9" xfId="0" applyNumberFormat="1" applyFont="1" applyFill="1" applyBorder="1" applyAlignment="1">
      <alignment horizontal="center" vertical="center" wrapText="1"/>
    </xf>
    <xf numFmtId="3" fontId="4" fillId="0" borderId="36" xfId="0" applyNumberFormat="1" applyFont="1" applyBorder="1"/>
    <xf numFmtId="49" fontId="10" fillId="3" borderId="10" xfId="0" applyNumberFormat="1" applyFont="1" applyFill="1" applyBorder="1" applyAlignment="1">
      <alignment horizontal="center" vertical="center" wrapText="1"/>
    </xf>
    <xf numFmtId="49" fontId="10" fillId="3" borderId="11" xfId="0" applyNumberFormat="1" applyFont="1" applyFill="1" applyBorder="1" applyAlignment="1">
      <alignment horizontal="center" vertical="center" wrapText="1"/>
    </xf>
    <xf numFmtId="0" fontId="18" fillId="6" borderId="37" xfId="0" applyFont="1" applyFill="1" applyBorder="1" applyAlignment="1">
      <alignment horizontal="left" vertical="center"/>
    </xf>
    <xf numFmtId="0" fontId="20" fillId="6" borderId="37" xfId="0" applyFont="1" applyFill="1" applyBorder="1" applyAlignment="1">
      <alignment vertical="center"/>
    </xf>
    <xf numFmtId="0" fontId="20" fillId="6" borderId="47" xfId="0" applyFont="1" applyFill="1" applyBorder="1" applyAlignment="1">
      <alignment vertical="center"/>
    </xf>
    <xf numFmtId="0" fontId="4" fillId="0" borderId="37" xfId="0" applyFont="1" applyBorder="1" applyAlignment="1">
      <alignment vertical="center"/>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10" fillId="3"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10" fillId="3" borderId="8" xfId="0" applyFont="1" applyFill="1" applyBorder="1" applyAlignment="1">
      <alignment horizontal="center" vertical="center" wrapText="1"/>
    </xf>
    <xf numFmtId="0" fontId="4" fillId="0" borderId="35" xfId="0" applyFont="1" applyBorder="1"/>
    <xf numFmtId="0" fontId="4" fillId="0" borderId="0" xfId="0" applyFont="1" applyAlignment="1">
      <alignment horizontal="left" vertical="top" wrapText="1"/>
    </xf>
    <xf numFmtId="0" fontId="4" fillId="0" borderId="0" xfId="0" applyFont="1" applyAlignment="1">
      <alignment horizontal="left" vertical="top"/>
    </xf>
  </cellXfs>
  <cellStyles count="9">
    <cellStyle name="Hyperlink 2" xfId="2" xr:uid="{00000000-0005-0000-0000-000000000000}"/>
    <cellStyle name="Normal" xfId="0" builtinId="0"/>
    <cellStyle name="Normal 2" xfId="3" xr:uid="{00000000-0005-0000-0000-000002000000}"/>
    <cellStyle name="Normal 2 2" xfId="8" xr:uid="{FE23C376-909F-41A0-9BE4-E864AE84CE5B}"/>
    <cellStyle name="Normal 2 3" xfId="6" xr:uid="{F115EFEB-372F-4DFC-99F6-650301BB0F0B}"/>
    <cellStyle name="Normal 3" xfId="4" xr:uid="{00000000-0005-0000-0000-000003000000}"/>
    <cellStyle name="Normal 3 2" xfId="7" xr:uid="{133BEF0F-C9E2-4693-BB1A-4B3F0AA2B68F}"/>
    <cellStyle name="Normal 4" xfId="5" xr:uid="{3ACDD8E1-C353-44CC-92EC-B4D8D6E9280B}"/>
    <cellStyle name="Style 1" xfId="1" xr:uid="{00000000-0005-0000-0000-000004000000}"/>
  </cellStyles>
  <dxfs count="0"/>
  <tableStyles count="1" defaultTableStyle="TableStyleMedium2" defaultPivotStyle="PivotStyleLight16">
    <tableStyle name="Invisible" pivot="0" table="0" count="0" xr9:uid="{CAC48ECF-B6D4-436D-A568-FF09AD701343}"/>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58"/>
  <sheetViews>
    <sheetView topLeftCell="A106" workbookViewId="0">
      <selection activeCell="P140" sqref="P140"/>
    </sheetView>
  </sheetViews>
  <sheetFormatPr defaultColWidth="9.109375" defaultRowHeight="14.4" x14ac:dyDescent="0.3"/>
  <cols>
    <col min="1" max="8" width="9.109375" style="59"/>
    <col min="9" max="9" width="15.33203125" style="59" customWidth="1"/>
    <col min="10" max="10" width="12.33203125" style="59" bestFit="1" customWidth="1"/>
    <col min="11" max="16384" width="9.109375" style="59"/>
  </cols>
  <sheetData>
    <row r="1" spans="1:14" ht="15.6" x14ac:dyDescent="0.3">
      <c r="A1" s="190" t="s">
        <v>0</v>
      </c>
      <c r="B1" s="191"/>
      <c r="C1" s="191"/>
      <c r="D1" s="57"/>
      <c r="E1" s="57"/>
      <c r="F1" s="57"/>
      <c r="G1" s="57"/>
      <c r="H1" s="57"/>
      <c r="I1" s="57"/>
      <c r="J1" s="58"/>
    </row>
    <row r="2" spans="1:14" ht="14.4" customHeight="1" x14ac:dyDescent="0.3">
      <c r="A2" s="192" t="s">
        <v>1</v>
      </c>
      <c r="B2" s="193"/>
      <c r="C2" s="193"/>
      <c r="D2" s="193"/>
      <c r="E2" s="193"/>
      <c r="F2" s="193"/>
      <c r="G2" s="193"/>
      <c r="H2" s="193"/>
      <c r="I2" s="193"/>
      <c r="J2" s="194"/>
    </row>
    <row r="3" spans="1:14" x14ac:dyDescent="0.3">
      <c r="A3" s="60"/>
      <c r="B3" s="61"/>
      <c r="C3" s="61"/>
      <c r="D3" s="61"/>
      <c r="E3" s="61"/>
      <c r="F3" s="61"/>
      <c r="G3" s="61"/>
      <c r="H3" s="61"/>
      <c r="I3" s="61"/>
      <c r="J3" s="62"/>
    </row>
    <row r="4" spans="1:14" ht="33.6" customHeight="1" x14ac:dyDescent="0.3">
      <c r="A4" s="195" t="s">
        <v>2</v>
      </c>
      <c r="B4" s="196"/>
      <c r="C4" s="196"/>
      <c r="D4" s="196"/>
      <c r="E4" s="197" t="s">
        <v>500</v>
      </c>
      <c r="F4" s="198"/>
      <c r="G4" s="63" t="s">
        <v>3</v>
      </c>
      <c r="H4" s="197" t="s">
        <v>623</v>
      </c>
      <c r="I4" s="198"/>
      <c r="J4" s="64"/>
    </row>
    <row r="5" spans="1:14" s="65" customFormat="1" ht="10.199999999999999" customHeight="1" x14ac:dyDescent="0.3">
      <c r="A5" s="199"/>
      <c r="B5" s="200"/>
      <c r="C5" s="200"/>
      <c r="D5" s="200"/>
      <c r="E5" s="200"/>
      <c r="F5" s="200"/>
      <c r="G5" s="200"/>
      <c r="H5" s="200"/>
      <c r="I5" s="200"/>
      <c r="J5" s="201"/>
    </row>
    <row r="6" spans="1:14" ht="20.399999999999999" customHeight="1" x14ac:dyDescent="0.3">
      <c r="A6" s="66"/>
      <c r="B6" s="67" t="s">
        <v>4</v>
      </c>
      <c r="C6" s="68"/>
      <c r="D6" s="68"/>
      <c r="E6" s="74">
        <v>2022</v>
      </c>
      <c r="F6" s="69"/>
      <c r="G6" s="63"/>
      <c r="H6" s="69"/>
      <c r="I6" s="70"/>
      <c r="J6" s="71"/>
    </row>
    <row r="7" spans="1:14" s="73" customFormat="1" ht="10.95" customHeight="1" x14ac:dyDescent="0.3">
      <c r="A7" s="66"/>
      <c r="B7" s="68"/>
      <c r="C7" s="68"/>
      <c r="D7" s="68"/>
      <c r="E7" s="72"/>
      <c r="F7" s="72"/>
      <c r="G7" s="63"/>
      <c r="H7" s="69"/>
      <c r="I7" s="70"/>
      <c r="J7" s="71"/>
    </row>
    <row r="8" spans="1:14" ht="20.399999999999999" customHeight="1" x14ac:dyDescent="0.3">
      <c r="A8" s="66"/>
      <c r="B8" s="67" t="s">
        <v>5</v>
      </c>
      <c r="C8" s="68"/>
      <c r="D8" s="68"/>
      <c r="E8" s="74" t="s">
        <v>624</v>
      </c>
      <c r="F8" s="69"/>
      <c r="G8" s="63"/>
      <c r="H8" s="69"/>
      <c r="I8" s="70"/>
      <c r="J8" s="71"/>
    </row>
    <row r="9" spans="1:14" s="73" customFormat="1" ht="10.95" customHeight="1" x14ac:dyDescent="0.3">
      <c r="A9" s="66"/>
      <c r="B9" s="68"/>
      <c r="C9" s="68"/>
      <c r="D9" s="68"/>
      <c r="E9" s="72"/>
      <c r="F9" s="72"/>
      <c r="G9" s="63"/>
      <c r="H9" s="72"/>
      <c r="I9" s="75"/>
      <c r="J9" s="71"/>
    </row>
    <row r="10" spans="1:14" ht="37.950000000000003" customHeight="1" x14ac:dyDescent="0.3">
      <c r="A10" s="204" t="s">
        <v>6</v>
      </c>
      <c r="B10" s="205"/>
      <c r="C10" s="205"/>
      <c r="D10" s="205"/>
      <c r="E10" s="205"/>
      <c r="F10" s="205"/>
      <c r="G10" s="205"/>
      <c r="H10" s="205"/>
      <c r="I10" s="205"/>
      <c r="J10" s="76"/>
    </row>
    <row r="11" spans="1:14" ht="24.6" customHeight="1" x14ac:dyDescent="0.3">
      <c r="A11" s="171" t="s">
        <v>7</v>
      </c>
      <c r="B11" s="206"/>
      <c r="C11" s="179" t="s">
        <v>501</v>
      </c>
      <c r="D11" s="180"/>
      <c r="E11" s="77"/>
      <c r="F11" s="142" t="s">
        <v>8</v>
      </c>
      <c r="G11" s="183"/>
      <c r="H11" s="177" t="s">
        <v>502</v>
      </c>
      <c r="I11" s="178"/>
      <c r="J11" s="78"/>
    </row>
    <row r="12" spans="1:14" ht="14.4" customHeight="1" x14ac:dyDescent="0.3">
      <c r="A12" s="79"/>
      <c r="B12" s="80"/>
      <c r="C12" s="80"/>
      <c r="D12" s="80"/>
      <c r="E12" s="203"/>
      <c r="F12" s="203"/>
      <c r="G12" s="203"/>
      <c r="H12" s="203"/>
      <c r="I12" s="81"/>
      <c r="J12" s="78"/>
      <c r="N12" s="124"/>
    </row>
    <row r="13" spans="1:14" ht="21" customHeight="1" x14ac:dyDescent="0.3">
      <c r="A13" s="141" t="s">
        <v>9</v>
      </c>
      <c r="B13" s="183"/>
      <c r="C13" s="179" t="s">
        <v>504</v>
      </c>
      <c r="D13" s="180"/>
      <c r="E13" s="202"/>
      <c r="F13" s="203"/>
      <c r="G13" s="203"/>
      <c r="H13" s="203"/>
      <c r="I13" s="81"/>
      <c r="J13" s="78"/>
    </row>
    <row r="14" spans="1:14" ht="10.95" customHeight="1" x14ac:dyDescent="0.3">
      <c r="A14" s="77"/>
      <c r="B14" s="81"/>
      <c r="C14" s="80"/>
      <c r="D14" s="80"/>
      <c r="E14" s="148"/>
      <c r="F14" s="148"/>
      <c r="G14" s="148"/>
      <c r="H14" s="148"/>
      <c r="I14" s="80"/>
      <c r="J14" s="82"/>
    </row>
    <row r="15" spans="1:14" ht="22.95" customHeight="1" x14ac:dyDescent="0.3">
      <c r="A15" s="141" t="s">
        <v>10</v>
      </c>
      <c r="B15" s="183"/>
      <c r="C15" s="179" t="s">
        <v>503</v>
      </c>
      <c r="D15" s="180"/>
      <c r="E15" s="184"/>
      <c r="F15" s="173"/>
      <c r="G15" s="83" t="s">
        <v>11</v>
      </c>
      <c r="H15" s="185" t="s">
        <v>598</v>
      </c>
      <c r="I15" s="186"/>
      <c r="J15" s="84"/>
    </row>
    <row r="16" spans="1:14" ht="10.95" customHeight="1" x14ac:dyDescent="0.3">
      <c r="A16" s="77"/>
      <c r="B16" s="81"/>
      <c r="C16" s="80"/>
      <c r="D16" s="80"/>
      <c r="E16" s="148"/>
      <c r="F16" s="148"/>
      <c r="G16" s="148"/>
      <c r="H16" s="148"/>
      <c r="I16" s="80"/>
      <c r="J16" s="82"/>
    </row>
    <row r="17" spans="1:10" ht="22.95" customHeight="1" x14ac:dyDescent="0.3">
      <c r="A17" s="85"/>
      <c r="B17" s="83" t="s">
        <v>12</v>
      </c>
      <c r="C17" s="179" t="s">
        <v>505</v>
      </c>
      <c r="D17" s="180"/>
      <c r="E17" s="86"/>
      <c r="F17" s="86"/>
      <c r="G17" s="86"/>
      <c r="H17" s="86"/>
      <c r="I17" s="86"/>
      <c r="J17" s="84"/>
    </row>
    <row r="18" spans="1:10" x14ac:dyDescent="0.3">
      <c r="A18" s="181"/>
      <c r="B18" s="182"/>
      <c r="C18" s="148"/>
      <c r="D18" s="148"/>
      <c r="E18" s="148"/>
      <c r="F18" s="148"/>
      <c r="G18" s="148"/>
      <c r="H18" s="148"/>
      <c r="I18" s="80"/>
      <c r="J18" s="82"/>
    </row>
    <row r="19" spans="1:10" x14ac:dyDescent="0.3">
      <c r="A19" s="171" t="s">
        <v>13</v>
      </c>
      <c r="B19" s="172"/>
      <c r="C19" s="187" t="s">
        <v>506</v>
      </c>
      <c r="D19" s="188"/>
      <c r="E19" s="188"/>
      <c r="F19" s="188"/>
      <c r="G19" s="188"/>
      <c r="H19" s="188"/>
      <c r="I19" s="188"/>
      <c r="J19" s="189"/>
    </row>
    <row r="20" spans="1:10" x14ac:dyDescent="0.3">
      <c r="A20" s="79"/>
      <c r="B20" s="80"/>
      <c r="C20" s="87"/>
      <c r="D20" s="80"/>
      <c r="E20" s="148"/>
      <c r="F20" s="148"/>
      <c r="G20" s="148"/>
      <c r="H20" s="148"/>
      <c r="I20" s="80"/>
      <c r="J20" s="82"/>
    </row>
    <row r="21" spans="1:10" x14ac:dyDescent="0.3">
      <c r="A21" s="171" t="s">
        <v>14</v>
      </c>
      <c r="B21" s="172"/>
      <c r="C21" s="177">
        <v>10000</v>
      </c>
      <c r="D21" s="178"/>
      <c r="E21" s="148"/>
      <c r="F21" s="148"/>
      <c r="G21" s="164" t="s">
        <v>507</v>
      </c>
      <c r="H21" s="165"/>
      <c r="I21" s="165"/>
      <c r="J21" s="166"/>
    </row>
    <row r="22" spans="1:10" x14ac:dyDescent="0.3">
      <c r="A22" s="79"/>
      <c r="B22" s="80"/>
      <c r="C22" s="80"/>
      <c r="D22" s="80"/>
      <c r="E22" s="148"/>
      <c r="F22" s="148"/>
      <c r="G22" s="148"/>
      <c r="H22" s="148"/>
      <c r="I22" s="80"/>
      <c r="J22" s="82"/>
    </row>
    <row r="23" spans="1:10" x14ac:dyDescent="0.3">
      <c r="A23" s="171" t="s">
        <v>15</v>
      </c>
      <c r="B23" s="172"/>
      <c r="C23" s="164" t="s">
        <v>508</v>
      </c>
      <c r="D23" s="165"/>
      <c r="E23" s="165"/>
      <c r="F23" s="165"/>
      <c r="G23" s="165"/>
      <c r="H23" s="165"/>
      <c r="I23" s="165"/>
      <c r="J23" s="166"/>
    </row>
    <row r="24" spans="1:10" x14ac:dyDescent="0.3">
      <c r="A24" s="79"/>
      <c r="B24" s="80"/>
      <c r="C24" s="80"/>
      <c r="D24" s="80"/>
      <c r="E24" s="148"/>
      <c r="F24" s="148"/>
      <c r="G24" s="148"/>
      <c r="H24" s="148"/>
      <c r="I24" s="80"/>
      <c r="J24" s="82"/>
    </row>
    <row r="25" spans="1:10" x14ac:dyDescent="0.3">
      <c r="A25" s="171" t="s">
        <v>16</v>
      </c>
      <c r="B25" s="172"/>
      <c r="C25" s="174" t="s">
        <v>509</v>
      </c>
      <c r="D25" s="175"/>
      <c r="E25" s="175"/>
      <c r="F25" s="175"/>
      <c r="G25" s="175"/>
      <c r="H25" s="175"/>
      <c r="I25" s="175"/>
      <c r="J25" s="176"/>
    </row>
    <row r="26" spans="1:10" x14ac:dyDescent="0.3">
      <c r="A26" s="79"/>
      <c r="B26" s="80"/>
      <c r="C26" s="87"/>
      <c r="D26" s="80"/>
      <c r="E26" s="148"/>
      <c r="F26" s="148"/>
      <c r="G26" s="148"/>
      <c r="H26" s="148"/>
      <c r="I26" s="80"/>
      <c r="J26" s="82"/>
    </row>
    <row r="27" spans="1:10" x14ac:dyDescent="0.3">
      <c r="A27" s="171" t="s">
        <v>17</v>
      </c>
      <c r="B27" s="172"/>
      <c r="C27" s="174" t="s">
        <v>510</v>
      </c>
      <c r="D27" s="175"/>
      <c r="E27" s="175"/>
      <c r="F27" s="175"/>
      <c r="G27" s="175"/>
      <c r="H27" s="175"/>
      <c r="I27" s="175"/>
      <c r="J27" s="176"/>
    </row>
    <row r="28" spans="1:10" ht="13.95" customHeight="1" x14ac:dyDescent="0.3">
      <c r="A28" s="79"/>
      <c r="B28" s="80"/>
      <c r="C28" s="87"/>
      <c r="D28" s="80"/>
      <c r="E28" s="148"/>
      <c r="F28" s="148"/>
      <c r="G28" s="148"/>
      <c r="H28" s="148"/>
      <c r="I28" s="80"/>
      <c r="J28" s="82"/>
    </row>
    <row r="29" spans="1:10" ht="22.95" customHeight="1" x14ac:dyDescent="0.3">
      <c r="A29" s="141" t="s">
        <v>18</v>
      </c>
      <c r="B29" s="172"/>
      <c r="C29" s="88">
        <v>11994</v>
      </c>
      <c r="D29" s="89"/>
      <c r="E29" s="152"/>
      <c r="F29" s="152"/>
      <c r="G29" s="152"/>
      <c r="H29" s="152"/>
      <c r="I29" s="90"/>
      <c r="J29" s="91"/>
    </row>
    <row r="30" spans="1:10" x14ac:dyDescent="0.3">
      <c r="A30" s="79"/>
      <c r="B30" s="80"/>
      <c r="C30" s="80"/>
      <c r="D30" s="80"/>
      <c r="E30" s="148"/>
      <c r="F30" s="148"/>
      <c r="G30" s="148"/>
      <c r="H30" s="148"/>
      <c r="I30" s="90"/>
      <c r="J30" s="91"/>
    </row>
    <row r="31" spans="1:10" x14ac:dyDescent="0.3">
      <c r="A31" s="171" t="s">
        <v>19</v>
      </c>
      <c r="B31" s="172"/>
      <c r="C31" s="102" t="s">
        <v>600</v>
      </c>
      <c r="D31" s="170" t="s">
        <v>20</v>
      </c>
      <c r="E31" s="153"/>
      <c r="F31" s="153"/>
      <c r="G31" s="153"/>
      <c r="H31" s="80"/>
      <c r="I31" s="92" t="s">
        <v>21</v>
      </c>
      <c r="J31" s="93" t="s">
        <v>22</v>
      </c>
    </row>
    <row r="32" spans="1:10" x14ac:dyDescent="0.3">
      <c r="A32" s="171"/>
      <c r="B32" s="172"/>
      <c r="C32" s="94"/>
      <c r="D32" s="63"/>
      <c r="E32" s="173"/>
      <c r="F32" s="173"/>
      <c r="G32" s="173"/>
      <c r="H32" s="173"/>
      <c r="I32" s="90"/>
      <c r="J32" s="91"/>
    </row>
    <row r="33" spans="1:10" x14ac:dyDescent="0.3">
      <c r="A33" s="171" t="s">
        <v>23</v>
      </c>
      <c r="B33" s="172"/>
      <c r="C33" s="88" t="s">
        <v>511</v>
      </c>
      <c r="D33" s="170" t="s">
        <v>24</v>
      </c>
      <c r="E33" s="153"/>
      <c r="F33" s="153"/>
      <c r="G33" s="153"/>
      <c r="H33" s="86"/>
      <c r="I33" s="92" t="s">
        <v>25</v>
      </c>
      <c r="J33" s="93" t="s">
        <v>26</v>
      </c>
    </row>
    <row r="34" spans="1:10" x14ac:dyDescent="0.3">
      <c r="A34" s="79"/>
      <c r="B34" s="80"/>
      <c r="C34" s="80"/>
      <c r="D34" s="80"/>
      <c r="E34" s="148"/>
      <c r="F34" s="148"/>
      <c r="G34" s="148"/>
      <c r="H34" s="148"/>
      <c r="I34" s="80"/>
      <c r="J34" s="82"/>
    </row>
    <row r="35" spans="1:10" x14ac:dyDescent="0.3">
      <c r="A35" s="170" t="s">
        <v>27</v>
      </c>
      <c r="B35" s="153"/>
      <c r="C35" s="153"/>
      <c r="D35" s="153"/>
      <c r="E35" s="153" t="s">
        <v>28</v>
      </c>
      <c r="F35" s="153"/>
      <c r="G35" s="153"/>
      <c r="H35" s="153"/>
      <c r="I35" s="153"/>
      <c r="J35" s="95" t="s">
        <v>29</v>
      </c>
    </row>
    <row r="36" spans="1:10" x14ac:dyDescent="0.3">
      <c r="A36" s="79"/>
      <c r="B36" s="80"/>
      <c r="C36" s="80"/>
      <c r="D36" s="80"/>
      <c r="E36" s="148"/>
      <c r="F36" s="148"/>
      <c r="G36" s="148"/>
      <c r="H36" s="148"/>
      <c r="I36" s="80"/>
      <c r="J36" s="91"/>
    </row>
    <row r="37" spans="1:10" x14ac:dyDescent="0.3">
      <c r="A37" s="130" t="s">
        <v>604</v>
      </c>
      <c r="B37" s="131"/>
      <c r="C37" s="131"/>
      <c r="D37" s="131"/>
      <c r="E37" s="130" t="s">
        <v>517</v>
      </c>
      <c r="F37" s="131"/>
      <c r="G37" s="131"/>
      <c r="H37" s="131"/>
      <c r="I37" s="132"/>
      <c r="J37" s="125">
        <v>4980310</v>
      </c>
    </row>
    <row r="38" spans="1:10" x14ac:dyDescent="0.3">
      <c r="A38" s="79"/>
      <c r="B38" s="80"/>
      <c r="C38" s="87"/>
      <c r="D38" s="96"/>
      <c r="E38" s="140"/>
      <c r="F38" s="140"/>
      <c r="G38" s="140"/>
      <c r="H38" s="140"/>
      <c r="I38" s="81"/>
      <c r="J38" s="82"/>
    </row>
    <row r="39" spans="1:10" x14ac:dyDescent="0.3">
      <c r="A39" s="130" t="s">
        <v>518</v>
      </c>
      <c r="B39" s="131"/>
      <c r="C39" s="131"/>
      <c r="D39" s="131"/>
      <c r="E39" s="130" t="s">
        <v>517</v>
      </c>
      <c r="F39" s="131"/>
      <c r="G39" s="131"/>
      <c r="H39" s="131"/>
      <c r="I39" s="132"/>
      <c r="J39" s="119">
        <v>4558499</v>
      </c>
    </row>
    <row r="40" spans="1:10" x14ac:dyDescent="0.3">
      <c r="A40" s="97"/>
      <c r="B40" s="87"/>
      <c r="C40" s="138"/>
      <c r="D40" s="138"/>
      <c r="E40" s="139"/>
      <c r="F40" s="139"/>
      <c r="G40" s="138"/>
      <c r="H40" s="138"/>
      <c r="I40" s="138"/>
      <c r="J40" s="82"/>
    </row>
    <row r="41" spans="1:10" x14ac:dyDescent="0.3">
      <c r="A41" s="130" t="s">
        <v>519</v>
      </c>
      <c r="B41" s="131"/>
      <c r="C41" s="131"/>
      <c r="D41" s="131"/>
      <c r="E41" s="130" t="s">
        <v>520</v>
      </c>
      <c r="F41" s="131"/>
      <c r="G41" s="131"/>
      <c r="H41" s="131"/>
      <c r="I41" s="132"/>
      <c r="J41" s="119">
        <v>1899660</v>
      </c>
    </row>
    <row r="42" spans="1:10" x14ac:dyDescent="0.3">
      <c r="A42" s="97"/>
      <c r="B42" s="87"/>
      <c r="C42" s="87"/>
      <c r="D42" s="80"/>
      <c r="E42" s="133"/>
      <c r="F42" s="133"/>
      <c r="G42" s="138"/>
      <c r="H42" s="138"/>
      <c r="I42" s="80"/>
      <c r="J42" s="82"/>
    </row>
    <row r="43" spans="1:10" x14ac:dyDescent="0.3">
      <c r="A43" s="130" t="s">
        <v>521</v>
      </c>
      <c r="B43" s="131"/>
      <c r="C43" s="131"/>
      <c r="D43" s="131"/>
      <c r="E43" s="130" t="s">
        <v>517</v>
      </c>
      <c r="F43" s="131"/>
      <c r="G43" s="131"/>
      <c r="H43" s="131"/>
      <c r="I43" s="132"/>
      <c r="J43" s="119">
        <v>4509595</v>
      </c>
    </row>
    <row r="44" spans="1:10" x14ac:dyDescent="0.3">
      <c r="A44" s="116"/>
      <c r="B44" s="117"/>
      <c r="C44" s="117"/>
      <c r="D44" s="115"/>
      <c r="E44" s="133"/>
      <c r="F44" s="133"/>
      <c r="G44" s="134"/>
      <c r="H44" s="134"/>
      <c r="I44" s="115"/>
      <c r="J44" s="118"/>
    </row>
    <row r="45" spans="1:10" x14ac:dyDescent="0.3">
      <c r="A45" s="130" t="s">
        <v>522</v>
      </c>
      <c r="B45" s="131"/>
      <c r="C45" s="131"/>
      <c r="D45" s="131"/>
      <c r="E45" s="130" t="s">
        <v>523</v>
      </c>
      <c r="F45" s="131"/>
      <c r="G45" s="131"/>
      <c r="H45" s="131"/>
      <c r="I45" s="132"/>
      <c r="J45" s="119">
        <v>2168235</v>
      </c>
    </row>
    <row r="46" spans="1:10" x14ac:dyDescent="0.3">
      <c r="A46" s="116"/>
      <c r="B46" s="117"/>
      <c r="C46" s="117"/>
      <c r="D46" s="115"/>
      <c r="E46" s="133"/>
      <c r="F46" s="133"/>
      <c r="G46" s="134"/>
      <c r="H46" s="134"/>
      <c r="I46" s="115"/>
      <c r="J46" s="118"/>
    </row>
    <row r="47" spans="1:10" x14ac:dyDescent="0.3">
      <c r="A47" s="130" t="s">
        <v>524</v>
      </c>
      <c r="B47" s="131"/>
      <c r="C47" s="131"/>
      <c r="D47" s="131"/>
      <c r="E47" s="135" t="s">
        <v>559</v>
      </c>
      <c r="F47" s="136"/>
      <c r="G47" s="136"/>
      <c r="H47" s="136"/>
      <c r="I47" s="137"/>
      <c r="J47" s="119">
        <v>2186179</v>
      </c>
    </row>
    <row r="48" spans="1:10" x14ac:dyDescent="0.3">
      <c r="A48" s="116"/>
      <c r="B48" s="117"/>
      <c r="C48" s="117"/>
      <c r="D48" s="115"/>
      <c r="E48" s="133"/>
      <c r="F48" s="133"/>
      <c r="G48" s="134"/>
      <c r="H48" s="134"/>
      <c r="I48" s="115"/>
      <c r="J48" s="118"/>
    </row>
    <row r="49" spans="1:10" x14ac:dyDescent="0.3">
      <c r="A49" s="130" t="s">
        <v>525</v>
      </c>
      <c r="B49" s="131"/>
      <c r="C49" s="131"/>
      <c r="D49" s="131"/>
      <c r="E49" s="130" t="s">
        <v>526</v>
      </c>
      <c r="F49" s="131"/>
      <c r="G49" s="131"/>
      <c r="H49" s="131"/>
      <c r="I49" s="132"/>
      <c r="J49" s="119">
        <v>17409042</v>
      </c>
    </row>
    <row r="50" spans="1:10" x14ac:dyDescent="0.3">
      <c r="A50" s="116"/>
      <c r="B50" s="117"/>
      <c r="C50" s="117"/>
      <c r="D50" s="115"/>
      <c r="E50" s="133"/>
      <c r="F50" s="133"/>
      <c r="G50" s="134"/>
      <c r="H50" s="134"/>
      <c r="I50" s="115"/>
      <c r="J50" s="118"/>
    </row>
    <row r="51" spans="1:10" x14ac:dyDescent="0.3">
      <c r="A51" s="130" t="s">
        <v>527</v>
      </c>
      <c r="B51" s="131"/>
      <c r="C51" s="131"/>
      <c r="D51" s="131"/>
      <c r="E51" s="130" t="s">
        <v>528</v>
      </c>
      <c r="F51" s="131"/>
      <c r="G51" s="131"/>
      <c r="H51" s="131"/>
      <c r="I51" s="132"/>
      <c r="J51" s="119">
        <v>34234601</v>
      </c>
    </row>
    <row r="52" spans="1:10" x14ac:dyDescent="0.3">
      <c r="A52" s="116"/>
      <c r="B52" s="117"/>
      <c r="C52" s="117"/>
      <c r="D52" s="115"/>
      <c r="E52" s="133"/>
      <c r="F52" s="133"/>
      <c r="G52" s="134"/>
      <c r="H52" s="134"/>
      <c r="I52" s="115"/>
      <c r="J52" s="118"/>
    </row>
    <row r="53" spans="1:10" x14ac:dyDescent="0.3">
      <c r="A53" s="130" t="s">
        <v>605</v>
      </c>
      <c r="B53" s="131"/>
      <c r="C53" s="131"/>
      <c r="D53" s="131"/>
      <c r="E53" s="130" t="s">
        <v>528</v>
      </c>
      <c r="F53" s="131"/>
      <c r="G53" s="131"/>
      <c r="H53" s="131"/>
      <c r="I53" s="132"/>
      <c r="J53" s="119">
        <v>34198928</v>
      </c>
    </row>
    <row r="54" spans="1:10" x14ac:dyDescent="0.3">
      <c r="A54" s="116"/>
      <c r="B54" s="117"/>
      <c r="C54" s="117"/>
      <c r="D54" s="115"/>
      <c r="E54" s="133"/>
      <c r="F54" s="133"/>
      <c r="G54" s="134"/>
      <c r="H54" s="134"/>
      <c r="I54" s="115"/>
      <c r="J54" s="118"/>
    </row>
    <row r="55" spans="1:10" x14ac:dyDescent="0.3">
      <c r="A55" s="130" t="s">
        <v>529</v>
      </c>
      <c r="B55" s="131"/>
      <c r="C55" s="131"/>
      <c r="D55" s="131"/>
      <c r="E55" s="130" t="s">
        <v>530</v>
      </c>
      <c r="F55" s="131"/>
      <c r="G55" s="131"/>
      <c r="H55" s="131"/>
      <c r="I55" s="132"/>
      <c r="J55" s="126">
        <v>4402813980008</v>
      </c>
    </row>
    <row r="56" spans="1:10" x14ac:dyDescent="0.3">
      <c r="A56" s="116"/>
      <c r="B56" s="117"/>
      <c r="C56" s="117"/>
      <c r="D56" s="115"/>
      <c r="E56" s="133"/>
      <c r="F56" s="133"/>
      <c r="G56" s="134"/>
      <c r="H56" s="134"/>
      <c r="I56" s="115"/>
      <c r="J56" s="118"/>
    </row>
    <row r="57" spans="1:10" x14ac:dyDescent="0.3">
      <c r="A57" s="130" t="s">
        <v>531</v>
      </c>
      <c r="B57" s="131"/>
      <c r="C57" s="131"/>
      <c r="D57" s="131"/>
      <c r="E57" s="130" t="s">
        <v>606</v>
      </c>
      <c r="F57" s="131"/>
      <c r="G57" s="131"/>
      <c r="H57" s="131"/>
      <c r="I57" s="132"/>
      <c r="J57" s="119" t="s">
        <v>532</v>
      </c>
    </row>
    <row r="58" spans="1:10" x14ac:dyDescent="0.3">
      <c r="A58" s="116"/>
      <c r="B58" s="117"/>
      <c r="C58" s="117"/>
      <c r="D58" s="115"/>
      <c r="E58" s="133"/>
      <c r="F58" s="133"/>
      <c r="G58" s="134"/>
      <c r="H58" s="134"/>
      <c r="I58" s="115"/>
      <c r="J58" s="118"/>
    </row>
    <row r="59" spans="1:10" x14ac:dyDescent="0.3">
      <c r="A59" s="130" t="s">
        <v>533</v>
      </c>
      <c r="B59" s="131"/>
      <c r="C59" s="131"/>
      <c r="D59" s="131"/>
      <c r="E59" s="130" t="s">
        <v>534</v>
      </c>
      <c r="F59" s="131"/>
      <c r="G59" s="131"/>
      <c r="H59" s="131"/>
      <c r="I59" s="132"/>
      <c r="J59" s="119">
        <v>2215896</v>
      </c>
    </row>
    <row r="60" spans="1:10" x14ac:dyDescent="0.3">
      <c r="A60" s="116"/>
      <c r="B60" s="117"/>
      <c r="C60" s="117"/>
      <c r="D60" s="115"/>
      <c r="E60" s="133"/>
      <c r="F60" s="133"/>
      <c r="G60" s="134"/>
      <c r="H60" s="134"/>
      <c r="I60" s="115"/>
      <c r="J60" s="118"/>
    </row>
    <row r="61" spans="1:10" x14ac:dyDescent="0.3">
      <c r="A61" s="130" t="s">
        <v>535</v>
      </c>
      <c r="B61" s="131"/>
      <c r="C61" s="131"/>
      <c r="D61" s="131"/>
      <c r="E61" s="130" t="s">
        <v>526</v>
      </c>
      <c r="F61" s="131"/>
      <c r="G61" s="131"/>
      <c r="H61" s="131"/>
      <c r="I61" s="132"/>
      <c r="J61" s="119">
        <v>21096121</v>
      </c>
    </row>
    <row r="62" spans="1:10" x14ac:dyDescent="0.3">
      <c r="A62" s="116"/>
      <c r="B62" s="117"/>
      <c r="C62" s="117"/>
      <c r="D62" s="115"/>
      <c r="E62" s="133"/>
      <c r="F62" s="133"/>
      <c r="G62" s="134"/>
      <c r="H62" s="134"/>
      <c r="I62" s="115"/>
      <c r="J62" s="118"/>
    </row>
    <row r="63" spans="1:10" x14ac:dyDescent="0.3">
      <c r="A63" s="130" t="s">
        <v>536</v>
      </c>
      <c r="B63" s="131"/>
      <c r="C63" s="131"/>
      <c r="D63" s="131"/>
      <c r="E63" s="130" t="s">
        <v>613</v>
      </c>
      <c r="F63" s="131"/>
      <c r="G63" s="131"/>
      <c r="H63" s="131"/>
      <c r="I63" s="132"/>
      <c r="J63" s="119">
        <v>984359</v>
      </c>
    </row>
    <row r="64" spans="1:10" x14ac:dyDescent="0.3">
      <c r="A64" s="116"/>
      <c r="B64" s="117"/>
      <c r="C64" s="117"/>
      <c r="D64" s="115"/>
      <c r="E64" s="133"/>
      <c r="F64" s="133"/>
      <c r="G64" s="134"/>
      <c r="H64" s="134"/>
      <c r="I64" s="115"/>
      <c r="J64" s="118"/>
    </row>
    <row r="65" spans="1:10" x14ac:dyDescent="0.3">
      <c r="A65" s="130" t="s">
        <v>537</v>
      </c>
      <c r="B65" s="131"/>
      <c r="C65" s="131"/>
      <c r="D65" s="131"/>
      <c r="E65" s="130" t="s">
        <v>613</v>
      </c>
      <c r="F65" s="131"/>
      <c r="G65" s="131"/>
      <c r="H65" s="131"/>
      <c r="I65" s="132"/>
      <c r="J65" s="119">
        <v>687716</v>
      </c>
    </row>
    <row r="66" spans="1:10" x14ac:dyDescent="0.3">
      <c r="A66" s="116"/>
      <c r="B66" s="117"/>
      <c r="C66" s="117"/>
      <c r="D66" s="115"/>
      <c r="E66" s="133"/>
      <c r="F66" s="133"/>
      <c r="G66" s="134"/>
      <c r="H66" s="134"/>
      <c r="I66" s="115"/>
      <c r="J66" s="118"/>
    </row>
    <row r="67" spans="1:10" x14ac:dyDescent="0.3">
      <c r="A67" s="130" t="s">
        <v>538</v>
      </c>
      <c r="B67" s="131"/>
      <c r="C67" s="131"/>
      <c r="D67" s="131"/>
      <c r="E67" s="130" t="s">
        <v>613</v>
      </c>
      <c r="F67" s="131"/>
      <c r="G67" s="131"/>
      <c r="H67" s="131"/>
      <c r="I67" s="132"/>
      <c r="J67" s="119" t="s">
        <v>539</v>
      </c>
    </row>
    <row r="68" spans="1:10" x14ac:dyDescent="0.3">
      <c r="A68" s="116"/>
      <c r="B68" s="117"/>
      <c r="C68" s="117"/>
      <c r="D68" s="115"/>
      <c r="E68" s="133"/>
      <c r="F68" s="133"/>
      <c r="G68" s="134"/>
      <c r="H68" s="134"/>
      <c r="I68" s="115"/>
      <c r="J68" s="118"/>
    </row>
    <row r="69" spans="1:10" x14ac:dyDescent="0.3">
      <c r="A69" s="130" t="s">
        <v>540</v>
      </c>
      <c r="B69" s="131"/>
      <c r="C69" s="131"/>
      <c r="D69" s="131"/>
      <c r="E69" s="130" t="s">
        <v>613</v>
      </c>
      <c r="F69" s="131"/>
      <c r="G69" s="131"/>
      <c r="H69" s="131"/>
      <c r="I69" s="132"/>
      <c r="J69" s="119">
        <v>927293</v>
      </c>
    </row>
    <row r="70" spans="1:10" x14ac:dyDescent="0.3">
      <c r="A70" s="116"/>
      <c r="B70" s="117"/>
      <c r="C70" s="117"/>
      <c r="D70" s="115"/>
      <c r="E70" s="133"/>
      <c r="F70" s="133"/>
      <c r="G70" s="134"/>
      <c r="H70" s="134"/>
      <c r="I70" s="115"/>
      <c r="J70" s="118"/>
    </row>
    <row r="71" spans="1:10" x14ac:dyDescent="0.3">
      <c r="A71" s="130" t="s">
        <v>541</v>
      </c>
      <c r="B71" s="131"/>
      <c r="C71" s="131"/>
      <c r="D71" s="131"/>
      <c r="E71" s="130" t="s">
        <v>517</v>
      </c>
      <c r="F71" s="131"/>
      <c r="G71" s="131"/>
      <c r="H71" s="131"/>
      <c r="I71" s="132"/>
      <c r="J71" s="119">
        <v>5288339</v>
      </c>
    </row>
    <row r="72" spans="1:10" x14ac:dyDescent="0.3">
      <c r="A72" s="116"/>
      <c r="B72" s="117"/>
      <c r="C72" s="117"/>
      <c r="D72" s="115"/>
      <c r="E72" s="133"/>
      <c r="F72" s="133"/>
      <c r="G72" s="134"/>
      <c r="H72" s="134"/>
      <c r="I72" s="115"/>
      <c r="J72" s="118"/>
    </row>
    <row r="73" spans="1:10" x14ac:dyDescent="0.3">
      <c r="A73" s="130" t="s">
        <v>542</v>
      </c>
      <c r="B73" s="131"/>
      <c r="C73" s="131"/>
      <c r="D73" s="131"/>
      <c r="E73" s="130" t="s">
        <v>614</v>
      </c>
      <c r="F73" s="131"/>
      <c r="G73" s="131"/>
      <c r="H73" s="131"/>
      <c r="I73" s="132"/>
      <c r="J73" s="119" t="s">
        <v>543</v>
      </c>
    </row>
    <row r="74" spans="1:10" x14ac:dyDescent="0.3">
      <c r="A74" s="116"/>
      <c r="B74" s="117"/>
      <c r="C74" s="117"/>
      <c r="D74" s="115"/>
      <c r="E74" s="133"/>
      <c r="F74" s="133"/>
      <c r="G74" s="134"/>
      <c r="H74" s="134"/>
      <c r="I74" s="115"/>
      <c r="J74" s="118"/>
    </row>
    <row r="75" spans="1:10" x14ac:dyDescent="0.3">
      <c r="A75" s="130" t="s">
        <v>544</v>
      </c>
      <c r="B75" s="131"/>
      <c r="C75" s="131"/>
      <c r="D75" s="131"/>
      <c r="E75" s="130" t="s">
        <v>545</v>
      </c>
      <c r="F75" s="131"/>
      <c r="G75" s="131"/>
      <c r="H75" s="131"/>
      <c r="I75" s="132"/>
      <c r="J75" s="119">
        <v>5323859</v>
      </c>
    </row>
    <row r="76" spans="1:10" x14ac:dyDescent="0.3">
      <c r="A76" s="116"/>
      <c r="B76" s="117"/>
      <c r="C76" s="117"/>
      <c r="D76" s="115"/>
      <c r="E76" s="133"/>
      <c r="F76" s="133"/>
      <c r="G76" s="134"/>
      <c r="H76" s="134"/>
      <c r="I76" s="115"/>
      <c r="J76" s="118"/>
    </row>
    <row r="77" spans="1:10" x14ac:dyDescent="0.3">
      <c r="A77" s="130" t="s">
        <v>546</v>
      </c>
      <c r="B77" s="131"/>
      <c r="C77" s="131"/>
      <c r="D77" s="131"/>
      <c r="E77" s="130" t="s">
        <v>607</v>
      </c>
      <c r="F77" s="131"/>
      <c r="G77" s="131"/>
      <c r="H77" s="131"/>
      <c r="I77" s="132"/>
      <c r="J77" s="119" t="s">
        <v>608</v>
      </c>
    </row>
    <row r="78" spans="1:10" x14ac:dyDescent="0.3">
      <c r="A78" s="116"/>
      <c r="B78" s="117"/>
      <c r="C78" s="117"/>
      <c r="D78" s="115"/>
      <c r="E78" s="133"/>
      <c r="F78" s="133"/>
      <c r="G78" s="134"/>
      <c r="H78" s="134"/>
      <c r="I78" s="115"/>
      <c r="J78" s="118"/>
    </row>
    <row r="79" spans="1:10" x14ac:dyDescent="0.3">
      <c r="A79" s="130" t="s">
        <v>547</v>
      </c>
      <c r="B79" s="131"/>
      <c r="C79" s="131"/>
      <c r="D79" s="131"/>
      <c r="E79" s="130" t="s">
        <v>615</v>
      </c>
      <c r="F79" s="131"/>
      <c r="G79" s="131"/>
      <c r="H79" s="131"/>
      <c r="I79" s="132"/>
      <c r="J79" s="119" t="s">
        <v>548</v>
      </c>
    </row>
    <row r="80" spans="1:10" x14ac:dyDescent="0.3">
      <c r="A80" s="116"/>
      <c r="B80" s="117"/>
      <c r="C80" s="117"/>
      <c r="D80" s="115"/>
      <c r="E80" s="133"/>
      <c r="F80" s="133"/>
      <c r="G80" s="134"/>
      <c r="H80" s="134"/>
      <c r="I80" s="115"/>
      <c r="J80" s="118"/>
    </row>
    <row r="81" spans="1:10" x14ac:dyDescent="0.3">
      <c r="A81" s="130" t="s">
        <v>549</v>
      </c>
      <c r="B81" s="131"/>
      <c r="C81" s="131"/>
      <c r="D81" s="131"/>
      <c r="E81" s="130" t="s">
        <v>517</v>
      </c>
      <c r="F81" s="131"/>
      <c r="G81" s="131"/>
      <c r="H81" s="131"/>
      <c r="I81" s="132"/>
      <c r="J81" s="119">
        <v>81343542</v>
      </c>
    </row>
    <row r="82" spans="1:10" x14ac:dyDescent="0.3">
      <c r="A82" s="116"/>
      <c r="B82" s="117"/>
      <c r="C82" s="117"/>
      <c r="D82" s="115"/>
      <c r="E82" s="133"/>
      <c r="F82" s="133"/>
      <c r="G82" s="134"/>
      <c r="H82" s="134"/>
      <c r="I82" s="115"/>
      <c r="J82" s="118"/>
    </row>
    <row r="83" spans="1:10" x14ac:dyDescent="0.3">
      <c r="A83" s="130" t="s">
        <v>550</v>
      </c>
      <c r="B83" s="131"/>
      <c r="C83" s="131"/>
      <c r="D83" s="131"/>
      <c r="E83" s="130" t="s">
        <v>517</v>
      </c>
      <c r="F83" s="131"/>
      <c r="G83" s="131"/>
      <c r="H83" s="131"/>
      <c r="I83" s="132"/>
      <c r="J83" s="119">
        <v>81343559</v>
      </c>
    </row>
    <row r="84" spans="1:10" x14ac:dyDescent="0.3">
      <c r="A84" s="116"/>
      <c r="B84" s="117"/>
      <c r="C84" s="117"/>
      <c r="D84" s="115"/>
      <c r="E84" s="133"/>
      <c r="F84" s="133"/>
      <c r="G84" s="134"/>
      <c r="H84" s="134"/>
      <c r="I84" s="115"/>
      <c r="J84" s="118"/>
    </row>
    <row r="85" spans="1:10" x14ac:dyDescent="0.3">
      <c r="A85" s="130" t="s">
        <v>551</v>
      </c>
      <c r="B85" s="131"/>
      <c r="C85" s="131"/>
      <c r="D85" s="131"/>
      <c r="E85" s="130" t="s">
        <v>517</v>
      </c>
      <c r="F85" s="131"/>
      <c r="G85" s="131"/>
      <c r="H85" s="131"/>
      <c r="I85" s="132"/>
      <c r="J85" s="119">
        <v>81343567</v>
      </c>
    </row>
    <row r="86" spans="1:10" x14ac:dyDescent="0.3">
      <c r="A86" s="116"/>
      <c r="B86" s="117"/>
      <c r="C86" s="117"/>
      <c r="D86" s="115"/>
      <c r="E86" s="133"/>
      <c r="F86" s="133"/>
      <c r="G86" s="134"/>
      <c r="H86" s="134"/>
      <c r="I86" s="115"/>
      <c r="J86" s="118"/>
    </row>
    <row r="87" spans="1:10" x14ac:dyDescent="0.3">
      <c r="A87" s="130" t="s">
        <v>552</v>
      </c>
      <c r="B87" s="131"/>
      <c r="C87" s="131"/>
      <c r="D87" s="131"/>
      <c r="E87" s="130" t="s">
        <v>553</v>
      </c>
      <c r="F87" s="131"/>
      <c r="G87" s="131"/>
      <c r="H87" s="131"/>
      <c r="I87" s="132"/>
      <c r="J87" s="119">
        <v>80568105</v>
      </c>
    </row>
    <row r="88" spans="1:10" x14ac:dyDescent="0.3">
      <c r="A88" s="116"/>
      <c r="B88" s="117"/>
      <c r="C88" s="117"/>
      <c r="D88" s="115"/>
      <c r="E88" s="133"/>
      <c r="F88" s="133"/>
      <c r="G88" s="134"/>
      <c r="H88" s="134"/>
      <c r="I88" s="115"/>
      <c r="J88" s="118"/>
    </row>
    <row r="89" spans="1:10" x14ac:dyDescent="0.3">
      <c r="A89" s="130" t="s">
        <v>554</v>
      </c>
      <c r="B89" s="131"/>
      <c r="C89" s="131"/>
      <c r="D89" s="131"/>
      <c r="E89" s="130" t="s">
        <v>517</v>
      </c>
      <c r="F89" s="131"/>
      <c r="G89" s="131"/>
      <c r="H89" s="131"/>
      <c r="I89" s="132"/>
      <c r="J89" s="119">
        <v>81348048</v>
      </c>
    </row>
    <row r="90" spans="1:10" x14ac:dyDescent="0.3">
      <c r="A90" s="116"/>
      <c r="B90" s="117"/>
      <c r="C90" s="117"/>
      <c r="D90" s="115"/>
      <c r="E90" s="133"/>
      <c r="F90" s="133"/>
      <c r="G90" s="134"/>
      <c r="H90" s="134"/>
      <c r="I90" s="115"/>
      <c r="J90" s="118"/>
    </row>
    <row r="91" spans="1:10" x14ac:dyDescent="0.3">
      <c r="A91" s="130" t="s">
        <v>555</v>
      </c>
      <c r="B91" s="131"/>
      <c r="C91" s="131"/>
      <c r="D91" s="131"/>
      <c r="E91" s="130" t="s">
        <v>617</v>
      </c>
      <c r="F91" s="131"/>
      <c r="G91" s="131"/>
      <c r="H91" s="131"/>
      <c r="I91" s="132"/>
      <c r="J91" s="119">
        <v>405483007</v>
      </c>
    </row>
    <row r="92" spans="1:10" x14ac:dyDescent="0.3">
      <c r="A92" s="116"/>
      <c r="B92" s="117"/>
      <c r="C92" s="117"/>
      <c r="D92" s="115"/>
      <c r="E92" s="133"/>
      <c r="F92" s="133"/>
      <c r="G92" s="134"/>
      <c r="H92" s="134"/>
      <c r="I92" s="115"/>
      <c r="J92" s="118"/>
    </row>
    <row r="93" spans="1:10" x14ac:dyDescent="0.3">
      <c r="A93" s="130" t="s">
        <v>556</v>
      </c>
      <c r="B93" s="131"/>
      <c r="C93" s="131"/>
      <c r="D93" s="131"/>
      <c r="E93" s="135" t="s">
        <v>616</v>
      </c>
      <c r="F93" s="136"/>
      <c r="G93" s="136"/>
      <c r="H93" s="136"/>
      <c r="I93" s="137"/>
      <c r="J93" s="119" t="s">
        <v>557</v>
      </c>
    </row>
    <row r="94" spans="1:10" x14ac:dyDescent="0.3">
      <c r="A94" s="116"/>
      <c r="B94" s="117"/>
      <c r="C94" s="117"/>
      <c r="D94" s="115"/>
      <c r="E94" s="133"/>
      <c r="F94" s="133"/>
      <c r="G94" s="134"/>
      <c r="H94" s="134"/>
      <c r="I94" s="115"/>
      <c r="J94" s="118"/>
    </row>
    <row r="95" spans="1:10" x14ac:dyDescent="0.3">
      <c r="A95" s="130" t="s">
        <v>558</v>
      </c>
      <c r="B95" s="131"/>
      <c r="C95" s="131"/>
      <c r="D95" s="131"/>
      <c r="E95" s="135" t="s">
        <v>559</v>
      </c>
      <c r="F95" s="136"/>
      <c r="G95" s="136"/>
      <c r="H95" s="136"/>
      <c r="I95" s="137"/>
      <c r="J95" s="119">
        <v>21737330</v>
      </c>
    </row>
    <row r="96" spans="1:10" x14ac:dyDescent="0.3">
      <c r="A96" s="116"/>
      <c r="B96" s="117"/>
      <c r="C96" s="117"/>
      <c r="D96" s="115"/>
      <c r="E96" s="133"/>
      <c r="F96" s="133"/>
      <c r="G96" s="134"/>
      <c r="H96" s="134"/>
      <c r="I96" s="115"/>
      <c r="J96" s="118"/>
    </row>
    <row r="97" spans="1:10" ht="14.4" customHeight="1" x14ac:dyDescent="0.3">
      <c r="A97" s="130" t="s">
        <v>560</v>
      </c>
      <c r="B97" s="131"/>
      <c r="C97" s="131"/>
      <c r="D97" s="131"/>
      <c r="E97" s="135" t="s">
        <v>561</v>
      </c>
      <c r="F97" s="136"/>
      <c r="G97" s="136"/>
      <c r="H97" s="136"/>
      <c r="I97" s="137"/>
      <c r="J97" s="119">
        <v>21737330</v>
      </c>
    </row>
    <row r="98" spans="1:10" x14ac:dyDescent="0.3">
      <c r="A98" s="116"/>
      <c r="B98" s="117"/>
      <c r="C98" s="117"/>
      <c r="D98" s="115"/>
      <c r="E98" s="133"/>
      <c r="F98" s="133"/>
      <c r="G98" s="134"/>
      <c r="H98" s="134"/>
      <c r="I98" s="115"/>
      <c r="J98" s="118"/>
    </row>
    <row r="99" spans="1:10" ht="14.4" customHeight="1" x14ac:dyDescent="0.3">
      <c r="A99" s="130" t="s">
        <v>562</v>
      </c>
      <c r="B99" s="131"/>
      <c r="C99" s="131"/>
      <c r="D99" s="131"/>
      <c r="E99" s="130" t="s">
        <v>564</v>
      </c>
      <c r="F99" s="131"/>
      <c r="G99" s="131"/>
      <c r="H99" s="131"/>
      <c r="I99" s="132"/>
      <c r="J99" s="127" t="s">
        <v>563</v>
      </c>
    </row>
    <row r="100" spans="1:10" x14ac:dyDescent="0.3">
      <c r="A100" s="116"/>
      <c r="B100" s="117"/>
      <c r="C100" s="117"/>
      <c r="D100" s="115"/>
      <c r="E100" s="133"/>
      <c r="F100" s="133"/>
      <c r="G100" s="134"/>
      <c r="H100" s="134"/>
      <c r="I100" s="115"/>
      <c r="J100" s="118"/>
    </row>
    <row r="101" spans="1:10" ht="14.4" customHeight="1" x14ac:dyDescent="0.3">
      <c r="A101" s="130" t="s">
        <v>565</v>
      </c>
      <c r="B101" s="131"/>
      <c r="C101" s="131"/>
      <c r="D101" s="131"/>
      <c r="E101" s="130" t="s">
        <v>588</v>
      </c>
      <c r="F101" s="131"/>
      <c r="G101" s="131"/>
      <c r="H101" s="131"/>
      <c r="I101" s="132"/>
      <c r="J101" s="119" t="s">
        <v>576</v>
      </c>
    </row>
    <row r="102" spans="1:10" x14ac:dyDescent="0.3">
      <c r="A102" s="116"/>
      <c r="B102" s="117"/>
      <c r="C102" s="117"/>
      <c r="D102" s="115"/>
      <c r="E102" s="128"/>
      <c r="F102" s="128"/>
      <c r="G102" s="129"/>
      <c r="H102" s="129"/>
      <c r="I102" s="122"/>
      <c r="J102" s="123"/>
    </row>
    <row r="103" spans="1:10" x14ac:dyDescent="0.3">
      <c r="A103" s="130" t="s">
        <v>566</v>
      </c>
      <c r="B103" s="131"/>
      <c r="C103" s="131"/>
      <c r="D103" s="131"/>
      <c r="E103" s="130" t="s">
        <v>589</v>
      </c>
      <c r="F103" s="131"/>
      <c r="G103" s="131"/>
      <c r="H103" s="131"/>
      <c r="I103" s="132"/>
      <c r="J103" s="119" t="s">
        <v>577</v>
      </c>
    </row>
    <row r="104" spans="1:10" x14ac:dyDescent="0.3">
      <c r="A104" s="116"/>
      <c r="B104" s="117"/>
      <c r="C104" s="117"/>
      <c r="D104" s="115"/>
      <c r="E104" s="128"/>
      <c r="F104" s="128"/>
      <c r="G104" s="129"/>
      <c r="H104" s="129"/>
      <c r="I104" s="122"/>
      <c r="J104" s="123"/>
    </row>
    <row r="105" spans="1:10" x14ac:dyDescent="0.3">
      <c r="A105" s="130" t="s">
        <v>567</v>
      </c>
      <c r="B105" s="131"/>
      <c r="C105" s="131"/>
      <c r="D105" s="131"/>
      <c r="E105" s="130" t="s">
        <v>590</v>
      </c>
      <c r="F105" s="131"/>
      <c r="G105" s="131"/>
      <c r="H105" s="131"/>
      <c r="I105" s="132"/>
      <c r="J105" s="119" t="s">
        <v>578</v>
      </c>
    </row>
    <row r="106" spans="1:10" x14ac:dyDescent="0.3">
      <c r="A106" s="120"/>
      <c r="B106" s="121"/>
      <c r="C106" s="121"/>
      <c r="D106" s="122"/>
      <c r="E106" s="128"/>
      <c r="F106" s="128"/>
      <c r="G106" s="129"/>
      <c r="H106" s="129"/>
      <c r="I106" s="122"/>
      <c r="J106" s="123"/>
    </row>
    <row r="107" spans="1:10" x14ac:dyDescent="0.3">
      <c r="A107" s="130" t="s">
        <v>568</v>
      </c>
      <c r="B107" s="131"/>
      <c r="C107" s="131"/>
      <c r="D107" s="131"/>
      <c r="E107" s="130" t="s">
        <v>591</v>
      </c>
      <c r="F107" s="131"/>
      <c r="G107" s="131"/>
      <c r="H107" s="131"/>
      <c r="I107" s="132"/>
      <c r="J107" s="119" t="s">
        <v>579</v>
      </c>
    </row>
    <row r="108" spans="1:10" x14ac:dyDescent="0.3">
      <c r="A108" s="116"/>
      <c r="B108" s="117"/>
      <c r="C108" s="117"/>
      <c r="D108" s="115"/>
      <c r="E108" s="128"/>
      <c r="F108" s="128"/>
      <c r="G108" s="129"/>
      <c r="H108" s="129"/>
      <c r="I108" s="122"/>
      <c r="J108" s="123"/>
    </row>
    <row r="109" spans="1:10" x14ac:dyDescent="0.3">
      <c r="A109" s="130" t="s">
        <v>569</v>
      </c>
      <c r="B109" s="131"/>
      <c r="C109" s="131"/>
      <c r="D109" s="131"/>
      <c r="E109" s="130" t="s">
        <v>618</v>
      </c>
      <c r="F109" s="131"/>
      <c r="G109" s="131"/>
      <c r="H109" s="131"/>
      <c r="I109" s="132"/>
      <c r="J109" s="119" t="s">
        <v>580</v>
      </c>
    </row>
    <row r="110" spans="1:10" x14ac:dyDescent="0.3">
      <c r="A110" s="116"/>
      <c r="B110" s="117"/>
      <c r="C110" s="117"/>
      <c r="D110" s="115"/>
      <c r="E110" s="128"/>
      <c r="F110" s="128"/>
      <c r="G110" s="129"/>
      <c r="H110" s="129"/>
      <c r="I110" s="122"/>
      <c r="J110" s="123"/>
    </row>
    <row r="111" spans="1:10" x14ac:dyDescent="0.3">
      <c r="A111" s="130" t="s">
        <v>570</v>
      </c>
      <c r="B111" s="131"/>
      <c r="C111" s="131"/>
      <c r="D111" s="131"/>
      <c r="E111" s="130" t="s">
        <v>564</v>
      </c>
      <c r="F111" s="131"/>
      <c r="G111" s="131"/>
      <c r="H111" s="131"/>
      <c r="I111" s="132"/>
      <c r="J111" s="119" t="s">
        <v>581</v>
      </c>
    </row>
    <row r="112" spans="1:10" x14ac:dyDescent="0.3">
      <c r="A112" s="116"/>
      <c r="B112" s="117"/>
      <c r="C112" s="117"/>
      <c r="D112" s="115"/>
      <c r="E112" s="128"/>
      <c r="F112" s="128"/>
      <c r="G112" s="129"/>
      <c r="H112" s="129"/>
      <c r="I112" s="122"/>
      <c r="J112" s="123"/>
    </row>
    <row r="113" spans="1:10" x14ac:dyDescent="0.3">
      <c r="A113" s="130" t="s">
        <v>592</v>
      </c>
      <c r="B113" s="131"/>
      <c r="C113" s="131"/>
      <c r="D113" s="131"/>
      <c r="E113" s="130" t="s">
        <v>564</v>
      </c>
      <c r="F113" s="131"/>
      <c r="G113" s="131"/>
      <c r="H113" s="131"/>
      <c r="I113" s="132"/>
      <c r="J113" s="119" t="s">
        <v>582</v>
      </c>
    </row>
    <row r="114" spans="1:10" x14ac:dyDescent="0.3">
      <c r="A114" s="116"/>
      <c r="B114" s="117"/>
      <c r="C114" s="117"/>
      <c r="D114" s="115"/>
      <c r="E114" s="128"/>
      <c r="F114" s="128"/>
      <c r="G114" s="129"/>
      <c r="H114" s="129"/>
      <c r="I114" s="122"/>
      <c r="J114" s="123"/>
    </row>
    <row r="115" spans="1:10" x14ac:dyDescent="0.3">
      <c r="A115" s="130" t="s">
        <v>571</v>
      </c>
      <c r="B115" s="131"/>
      <c r="C115" s="131"/>
      <c r="D115" s="131"/>
      <c r="E115" s="130" t="s">
        <v>593</v>
      </c>
      <c r="F115" s="131"/>
      <c r="G115" s="131"/>
      <c r="H115" s="131"/>
      <c r="I115" s="132"/>
      <c r="J115" s="119" t="s">
        <v>583</v>
      </c>
    </row>
    <row r="116" spans="1:10" x14ac:dyDescent="0.3">
      <c r="A116" s="116"/>
      <c r="B116" s="117"/>
      <c r="C116" s="117"/>
      <c r="D116" s="115"/>
      <c r="E116" s="128"/>
      <c r="F116" s="128"/>
      <c r="G116" s="129"/>
      <c r="H116" s="129"/>
      <c r="I116" s="122"/>
      <c r="J116" s="123"/>
    </row>
    <row r="117" spans="1:10" x14ac:dyDescent="0.3">
      <c r="A117" s="130" t="s">
        <v>572</v>
      </c>
      <c r="B117" s="131"/>
      <c r="C117" s="131"/>
      <c r="D117" s="131"/>
      <c r="E117" s="130" t="s">
        <v>564</v>
      </c>
      <c r="F117" s="131"/>
      <c r="G117" s="131"/>
      <c r="H117" s="131"/>
      <c r="I117" s="132"/>
      <c r="J117" s="119" t="s">
        <v>584</v>
      </c>
    </row>
    <row r="118" spans="1:10" x14ac:dyDescent="0.3">
      <c r="A118" s="120"/>
      <c r="B118" s="121"/>
      <c r="C118" s="121"/>
      <c r="D118" s="122"/>
      <c r="E118" s="128"/>
      <c r="F118" s="128"/>
      <c r="G118" s="129"/>
      <c r="H118" s="129"/>
      <c r="I118" s="122"/>
      <c r="J118" s="123"/>
    </row>
    <row r="119" spans="1:10" x14ac:dyDescent="0.3">
      <c r="A119" s="130" t="s">
        <v>573</v>
      </c>
      <c r="B119" s="131"/>
      <c r="C119" s="131"/>
      <c r="D119" s="131"/>
      <c r="E119" s="130" t="s">
        <v>594</v>
      </c>
      <c r="F119" s="131"/>
      <c r="G119" s="131"/>
      <c r="H119" s="131"/>
      <c r="I119" s="132"/>
      <c r="J119" s="119" t="s">
        <v>585</v>
      </c>
    </row>
    <row r="120" spans="1:10" x14ac:dyDescent="0.3">
      <c r="A120" s="116"/>
      <c r="B120" s="117"/>
      <c r="C120" s="117"/>
      <c r="D120" s="115"/>
      <c r="E120" s="128"/>
      <c r="F120" s="128"/>
      <c r="G120" s="129"/>
      <c r="H120" s="129"/>
      <c r="I120" s="122"/>
      <c r="J120" s="123"/>
    </row>
    <row r="121" spans="1:10" x14ac:dyDescent="0.3">
      <c r="A121" s="130" t="s">
        <v>574</v>
      </c>
      <c r="B121" s="131"/>
      <c r="C121" s="131"/>
      <c r="D121" s="131"/>
      <c r="E121" s="130" t="s">
        <v>595</v>
      </c>
      <c r="F121" s="131"/>
      <c r="G121" s="131"/>
      <c r="H121" s="131"/>
      <c r="I121" s="132"/>
      <c r="J121" s="119" t="s">
        <v>586</v>
      </c>
    </row>
    <row r="122" spans="1:10" x14ac:dyDescent="0.3">
      <c r="A122" s="116"/>
      <c r="B122" s="117"/>
      <c r="C122" s="117"/>
      <c r="D122" s="115"/>
      <c r="E122" s="128"/>
      <c r="F122" s="128"/>
      <c r="G122" s="129"/>
      <c r="H122" s="129"/>
      <c r="I122" s="122"/>
      <c r="J122" s="123"/>
    </row>
    <row r="123" spans="1:10" x14ac:dyDescent="0.3">
      <c r="A123" s="130" t="s">
        <v>575</v>
      </c>
      <c r="B123" s="131"/>
      <c r="C123" s="131"/>
      <c r="D123" s="131"/>
      <c r="E123" s="130" t="s">
        <v>596</v>
      </c>
      <c r="F123" s="131"/>
      <c r="G123" s="131"/>
      <c r="H123" s="131"/>
      <c r="I123" s="132"/>
      <c r="J123" s="119" t="s">
        <v>587</v>
      </c>
    </row>
    <row r="124" spans="1:10" x14ac:dyDescent="0.3">
      <c r="A124" s="116"/>
      <c r="B124" s="117"/>
      <c r="C124" s="117"/>
      <c r="D124" s="115"/>
      <c r="E124" s="128"/>
      <c r="F124" s="128"/>
      <c r="G124" s="129"/>
      <c r="H124" s="129"/>
      <c r="I124" s="122"/>
      <c r="J124" s="123"/>
    </row>
    <row r="125" spans="1:10" x14ac:dyDescent="0.3">
      <c r="A125" s="130" t="s">
        <v>597</v>
      </c>
      <c r="B125" s="131"/>
      <c r="C125" s="131"/>
      <c r="D125" s="131"/>
      <c r="E125" s="130" t="s">
        <v>619</v>
      </c>
      <c r="F125" s="131"/>
      <c r="G125" s="131"/>
      <c r="H125" s="131"/>
      <c r="I125" s="132"/>
      <c r="J125" s="119" t="s">
        <v>609</v>
      </c>
    </row>
    <row r="126" spans="1:10" x14ac:dyDescent="0.3">
      <c r="A126" s="116"/>
      <c r="B126" s="117"/>
      <c r="C126" s="117"/>
      <c r="D126" s="115"/>
      <c r="E126" s="128"/>
      <c r="F126" s="128"/>
      <c r="G126" s="129"/>
      <c r="H126" s="129"/>
      <c r="I126" s="122"/>
      <c r="J126" s="123"/>
    </row>
    <row r="127" spans="1:10" x14ac:dyDescent="0.3">
      <c r="A127" s="130" t="s">
        <v>601</v>
      </c>
      <c r="B127" s="131"/>
      <c r="C127" s="131"/>
      <c r="D127" s="131"/>
      <c r="E127" s="130" t="s">
        <v>602</v>
      </c>
      <c r="F127" s="131"/>
      <c r="G127" s="131"/>
      <c r="H127" s="131"/>
      <c r="I127" s="132"/>
      <c r="J127" s="119">
        <v>24842680</v>
      </c>
    </row>
    <row r="128" spans="1:10" x14ac:dyDescent="0.3">
      <c r="A128" s="116"/>
      <c r="B128" s="117"/>
      <c r="C128" s="117"/>
      <c r="D128" s="115"/>
      <c r="E128" s="128"/>
      <c r="F128" s="128"/>
      <c r="G128" s="129"/>
      <c r="H128" s="129"/>
      <c r="I128" s="122"/>
      <c r="J128" s="123"/>
    </row>
    <row r="129" spans="1:10" x14ac:dyDescent="0.3">
      <c r="A129" s="130" t="s">
        <v>603</v>
      </c>
      <c r="B129" s="131"/>
      <c r="C129" s="131"/>
      <c r="D129" s="131"/>
      <c r="E129" s="130" t="s">
        <v>620</v>
      </c>
      <c r="F129" s="131"/>
      <c r="G129" s="131"/>
      <c r="H129" s="131"/>
      <c r="I129" s="132"/>
      <c r="J129" s="119" t="s">
        <v>610</v>
      </c>
    </row>
    <row r="130" spans="1:10" x14ac:dyDescent="0.3">
      <c r="A130" s="120"/>
      <c r="B130" s="121"/>
      <c r="C130" s="121"/>
      <c r="D130" s="122"/>
      <c r="E130" s="128"/>
      <c r="F130" s="128"/>
      <c r="G130" s="129"/>
      <c r="H130" s="129"/>
      <c r="I130" s="122"/>
      <c r="J130" s="123"/>
    </row>
    <row r="131" spans="1:10" x14ac:dyDescent="0.3">
      <c r="A131" s="130" t="s">
        <v>611</v>
      </c>
      <c r="B131" s="131"/>
      <c r="C131" s="131"/>
      <c r="D131" s="131"/>
      <c r="E131" s="130" t="s">
        <v>621</v>
      </c>
      <c r="F131" s="131"/>
      <c r="G131" s="131"/>
      <c r="H131" s="131"/>
      <c r="I131" s="132"/>
      <c r="J131" s="119">
        <v>46271350</v>
      </c>
    </row>
    <row r="132" spans="1:10" x14ac:dyDescent="0.3">
      <c r="A132" s="120"/>
      <c r="B132" s="121"/>
      <c r="C132" s="121"/>
      <c r="D132" s="122"/>
      <c r="E132" s="128"/>
      <c r="F132" s="128"/>
      <c r="G132" s="129"/>
      <c r="H132" s="129"/>
      <c r="I132" s="122"/>
      <c r="J132" s="123"/>
    </row>
    <row r="133" spans="1:10" x14ac:dyDescent="0.3">
      <c r="A133" s="130" t="s">
        <v>612</v>
      </c>
      <c r="B133" s="131"/>
      <c r="C133" s="131"/>
      <c r="D133" s="131"/>
      <c r="E133" s="130" t="s">
        <v>622</v>
      </c>
      <c r="F133" s="131"/>
      <c r="G133" s="131"/>
      <c r="H133" s="131"/>
      <c r="I133" s="132"/>
      <c r="J133" s="119">
        <v>6137300000</v>
      </c>
    </row>
    <row r="134" spans="1:10" x14ac:dyDescent="0.3">
      <c r="A134" s="97"/>
      <c r="B134" s="87"/>
      <c r="C134" s="87"/>
      <c r="D134" s="80"/>
      <c r="E134" s="148"/>
      <c r="F134" s="148"/>
      <c r="G134" s="162"/>
      <c r="H134" s="162"/>
      <c r="I134" s="80"/>
      <c r="J134" s="98" t="s">
        <v>30</v>
      </c>
    </row>
    <row r="135" spans="1:10" x14ac:dyDescent="0.3">
      <c r="A135" s="97"/>
      <c r="B135" s="87"/>
      <c r="C135" s="87"/>
      <c r="D135" s="80"/>
      <c r="E135" s="148"/>
      <c r="F135" s="148"/>
      <c r="G135" s="162"/>
      <c r="H135" s="162"/>
      <c r="I135" s="80"/>
      <c r="J135" s="98" t="s">
        <v>31</v>
      </c>
    </row>
    <row r="136" spans="1:10" ht="14.4" customHeight="1" x14ac:dyDescent="0.3">
      <c r="A136" s="141" t="s">
        <v>32</v>
      </c>
      <c r="B136" s="142"/>
      <c r="C136" s="155" t="s">
        <v>512</v>
      </c>
      <c r="D136" s="156"/>
      <c r="E136" s="157" t="s">
        <v>33</v>
      </c>
      <c r="F136" s="158"/>
      <c r="G136" s="159" t="s">
        <v>513</v>
      </c>
      <c r="H136" s="160"/>
      <c r="I136" s="160"/>
      <c r="J136" s="161"/>
    </row>
    <row r="137" spans="1:10" x14ac:dyDescent="0.3">
      <c r="A137" s="97"/>
      <c r="B137" s="87"/>
      <c r="C137" s="162"/>
      <c r="D137" s="162"/>
      <c r="E137" s="148"/>
      <c r="F137" s="148"/>
      <c r="G137" s="163" t="s">
        <v>34</v>
      </c>
      <c r="H137" s="163"/>
      <c r="I137" s="163"/>
      <c r="J137" s="71"/>
    </row>
    <row r="138" spans="1:10" ht="13.95" customHeight="1" x14ac:dyDescent="0.3">
      <c r="A138" s="141" t="s">
        <v>35</v>
      </c>
      <c r="B138" s="142"/>
      <c r="C138" s="164" t="s">
        <v>514</v>
      </c>
      <c r="D138" s="165"/>
      <c r="E138" s="165"/>
      <c r="F138" s="165"/>
      <c r="G138" s="165"/>
      <c r="H138" s="165"/>
      <c r="I138" s="165"/>
      <c r="J138" s="166"/>
    </row>
    <row r="139" spans="1:10" x14ac:dyDescent="0.3">
      <c r="A139" s="79"/>
      <c r="B139" s="80"/>
      <c r="C139" s="152" t="s">
        <v>36</v>
      </c>
      <c r="D139" s="152"/>
      <c r="E139" s="152"/>
      <c r="F139" s="152"/>
      <c r="G139" s="152"/>
      <c r="H139" s="152"/>
      <c r="I139" s="152"/>
      <c r="J139" s="82"/>
    </row>
    <row r="140" spans="1:10" x14ac:dyDescent="0.3">
      <c r="A140" s="141" t="s">
        <v>37</v>
      </c>
      <c r="B140" s="142"/>
      <c r="C140" s="167" t="s">
        <v>515</v>
      </c>
      <c r="D140" s="168"/>
      <c r="E140" s="169"/>
      <c r="F140" s="148"/>
      <c r="G140" s="148"/>
      <c r="H140" s="153"/>
      <c r="I140" s="153"/>
      <c r="J140" s="154"/>
    </row>
    <row r="141" spans="1:10" x14ac:dyDescent="0.3">
      <c r="A141" s="79"/>
      <c r="B141" s="80"/>
      <c r="C141" s="87"/>
      <c r="D141" s="80"/>
      <c r="E141" s="148"/>
      <c r="F141" s="148"/>
      <c r="G141" s="148"/>
      <c r="H141" s="148"/>
      <c r="I141" s="80"/>
      <c r="J141" s="82"/>
    </row>
    <row r="142" spans="1:10" ht="14.4" customHeight="1" x14ac:dyDescent="0.3">
      <c r="A142" s="141" t="s">
        <v>38</v>
      </c>
      <c r="B142" s="142"/>
      <c r="C142" s="149" t="s">
        <v>516</v>
      </c>
      <c r="D142" s="150"/>
      <c r="E142" s="150"/>
      <c r="F142" s="150"/>
      <c r="G142" s="150"/>
      <c r="H142" s="150"/>
      <c r="I142" s="150"/>
      <c r="J142" s="151"/>
    </row>
    <row r="143" spans="1:10" x14ac:dyDescent="0.3">
      <c r="A143" s="79"/>
      <c r="B143" s="80"/>
      <c r="C143" s="80"/>
      <c r="D143" s="80"/>
      <c r="E143" s="148"/>
      <c r="F143" s="148"/>
      <c r="G143" s="148"/>
      <c r="H143" s="148"/>
      <c r="I143" s="80"/>
      <c r="J143" s="82"/>
    </row>
    <row r="144" spans="1:10" x14ac:dyDescent="0.3">
      <c r="A144" s="141" t="s">
        <v>39</v>
      </c>
      <c r="B144" s="142"/>
      <c r="C144" s="143" t="s">
        <v>513</v>
      </c>
      <c r="D144" s="144"/>
      <c r="E144" s="144"/>
      <c r="F144" s="144"/>
      <c r="G144" s="144"/>
      <c r="H144" s="144"/>
      <c r="I144" s="144"/>
      <c r="J144" s="145"/>
    </row>
    <row r="145" spans="1:10" ht="14.4" customHeight="1" x14ac:dyDescent="0.3">
      <c r="A145" s="79"/>
      <c r="B145" s="80"/>
      <c r="C145" s="146" t="s">
        <v>40</v>
      </c>
      <c r="D145" s="146"/>
      <c r="E145" s="146"/>
      <c r="F145" s="146"/>
      <c r="G145" s="80"/>
      <c r="H145" s="80"/>
      <c r="I145" s="80"/>
      <c r="J145" s="82"/>
    </row>
    <row r="146" spans="1:10" x14ac:dyDescent="0.3">
      <c r="A146" s="141" t="s">
        <v>41</v>
      </c>
      <c r="B146" s="142"/>
      <c r="C146" s="143" t="s">
        <v>513</v>
      </c>
      <c r="D146" s="144"/>
      <c r="E146" s="144"/>
      <c r="F146" s="144"/>
      <c r="G146" s="144"/>
      <c r="H146" s="144"/>
      <c r="I146" s="144"/>
      <c r="J146" s="145"/>
    </row>
    <row r="147" spans="1:10" ht="14.4" customHeight="1" x14ac:dyDescent="0.3">
      <c r="A147" s="99"/>
      <c r="B147" s="100"/>
      <c r="C147" s="147" t="s">
        <v>42</v>
      </c>
      <c r="D147" s="147"/>
      <c r="E147" s="147"/>
      <c r="F147" s="147"/>
      <c r="G147" s="147"/>
      <c r="H147" s="100"/>
      <c r="I147" s="100"/>
      <c r="J147" s="101"/>
    </row>
    <row r="154" spans="1:10" ht="27" customHeight="1" x14ac:dyDescent="0.3"/>
    <row r="158" spans="1:10" ht="38.4" customHeight="1" x14ac:dyDescent="0.3"/>
  </sheetData>
  <sheetProtection algorithmName="SHA-512" hashValue="/z4pVUsUr7N8WlSJ0EKiIohBi3ga9pgXWDgPWeRsuRueYxhBnXcy8QxrQeVa+gndWGgOV8Gm5tcl0UWCpzR2nQ==" saltValue="x5UutiaZfbseKvhnItHMQw==" spinCount="100000" sheet="1" formatCells="0" insertRows="0"/>
  <mergeCells count="295">
    <mergeCell ref="A131:D131"/>
    <mergeCell ref="E131:I131"/>
    <mergeCell ref="E132:F132"/>
    <mergeCell ref="G132:H132"/>
    <mergeCell ref="A133:D133"/>
    <mergeCell ref="E133:I133"/>
    <mergeCell ref="A1:C1"/>
    <mergeCell ref="A2:J2"/>
    <mergeCell ref="A4:D4"/>
    <mergeCell ref="E4:F4"/>
    <mergeCell ref="H4:I4"/>
    <mergeCell ref="A5:J5"/>
    <mergeCell ref="A13:B13"/>
    <mergeCell ref="E13:F13"/>
    <mergeCell ref="G13:H13"/>
    <mergeCell ref="E14:F14"/>
    <mergeCell ref="G14:H14"/>
    <mergeCell ref="A10:I10"/>
    <mergeCell ref="A11:B11"/>
    <mergeCell ref="F11:G11"/>
    <mergeCell ref="E12:F12"/>
    <mergeCell ref="G12:H12"/>
    <mergeCell ref="C11:D11"/>
    <mergeCell ref="H11:I11"/>
    <mergeCell ref="C13:D13"/>
    <mergeCell ref="A18:B18"/>
    <mergeCell ref="C18:D18"/>
    <mergeCell ref="E18:F18"/>
    <mergeCell ref="G18:H18"/>
    <mergeCell ref="A19:B19"/>
    <mergeCell ref="A15:B15"/>
    <mergeCell ref="E15:F15"/>
    <mergeCell ref="H15:I15"/>
    <mergeCell ref="E16:F16"/>
    <mergeCell ref="G16:H16"/>
    <mergeCell ref="C15:D15"/>
    <mergeCell ref="C17:D17"/>
    <mergeCell ref="C19:J19"/>
    <mergeCell ref="E22:F22"/>
    <mergeCell ref="G22:H22"/>
    <mergeCell ref="A23:B23"/>
    <mergeCell ref="E24:F24"/>
    <mergeCell ref="G24:H24"/>
    <mergeCell ref="E20:F20"/>
    <mergeCell ref="G20:H20"/>
    <mergeCell ref="A21:B21"/>
    <mergeCell ref="E21:F21"/>
    <mergeCell ref="C21:D21"/>
    <mergeCell ref="G21:J21"/>
    <mergeCell ref="C23:J23"/>
    <mergeCell ref="E28:F28"/>
    <mergeCell ref="G28:H28"/>
    <mergeCell ref="A29:B29"/>
    <mergeCell ref="E29:F29"/>
    <mergeCell ref="G29:H29"/>
    <mergeCell ref="E30:F30"/>
    <mergeCell ref="G30:H30"/>
    <mergeCell ref="A25:B25"/>
    <mergeCell ref="E26:F26"/>
    <mergeCell ref="G26:H26"/>
    <mergeCell ref="A27:B27"/>
    <mergeCell ref="C25:J25"/>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E134:F134"/>
    <mergeCell ref="G134:H134"/>
    <mergeCell ref="E135:F135"/>
    <mergeCell ref="G135:H135"/>
    <mergeCell ref="E44:F44"/>
    <mergeCell ref="E46:F46"/>
    <mergeCell ref="G46:H46"/>
    <mergeCell ref="E48:F48"/>
    <mergeCell ref="G48:H48"/>
    <mergeCell ref="E56:F56"/>
    <mergeCell ref="G56:H56"/>
    <mergeCell ref="E58:F58"/>
    <mergeCell ref="G58:H58"/>
    <mergeCell ref="E50:F50"/>
    <mergeCell ref="G50:H50"/>
    <mergeCell ref="E52:F52"/>
    <mergeCell ref="G52:H52"/>
    <mergeCell ref="E54:F54"/>
    <mergeCell ref="E66:F66"/>
    <mergeCell ref="G66:H66"/>
    <mergeCell ref="E68:F68"/>
    <mergeCell ref="G68:H68"/>
    <mergeCell ref="E130:F130"/>
    <mergeCell ref="G130:H130"/>
    <mergeCell ref="A138:B138"/>
    <mergeCell ref="C139:I139"/>
    <mergeCell ref="A140:B140"/>
    <mergeCell ref="F140:G140"/>
    <mergeCell ref="H140:J140"/>
    <mergeCell ref="A136:B136"/>
    <mergeCell ref="C136:D136"/>
    <mergeCell ref="E136:F136"/>
    <mergeCell ref="G136:J136"/>
    <mergeCell ref="C137:D137"/>
    <mergeCell ref="E137:F137"/>
    <mergeCell ref="G137:I137"/>
    <mergeCell ref="C138:J138"/>
    <mergeCell ref="C140:E140"/>
    <mergeCell ref="A144:B144"/>
    <mergeCell ref="C144:J144"/>
    <mergeCell ref="C145:F145"/>
    <mergeCell ref="A146:B146"/>
    <mergeCell ref="C146:J146"/>
    <mergeCell ref="C147:G147"/>
    <mergeCell ref="E141:F141"/>
    <mergeCell ref="G141:H141"/>
    <mergeCell ref="A142:B142"/>
    <mergeCell ref="E143:F143"/>
    <mergeCell ref="G143:H143"/>
    <mergeCell ref="C142:J142"/>
    <mergeCell ref="A37:D37"/>
    <mergeCell ref="E37:I37"/>
    <mergeCell ref="A39:D39"/>
    <mergeCell ref="E39:I39"/>
    <mergeCell ref="A41:D41"/>
    <mergeCell ref="E41:I41"/>
    <mergeCell ref="A43:D43"/>
    <mergeCell ref="E43:I43"/>
    <mergeCell ref="A45:D45"/>
    <mergeCell ref="E45:I45"/>
    <mergeCell ref="E42:F42"/>
    <mergeCell ref="G42:H42"/>
    <mergeCell ref="E40:F40"/>
    <mergeCell ref="E38:F38"/>
    <mergeCell ref="G38:H38"/>
    <mergeCell ref="C40:D40"/>
    <mergeCell ref="G40:I40"/>
    <mergeCell ref="G44:H44"/>
    <mergeCell ref="A67:D67"/>
    <mergeCell ref="E67:I67"/>
    <mergeCell ref="E60:F60"/>
    <mergeCell ref="G60:H60"/>
    <mergeCell ref="E62:F62"/>
    <mergeCell ref="G62:H62"/>
    <mergeCell ref="E70:F70"/>
    <mergeCell ref="G70:H70"/>
    <mergeCell ref="E72:F72"/>
    <mergeCell ref="G72:H72"/>
    <mergeCell ref="A69:D69"/>
    <mergeCell ref="E69:I69"/>
    <mergeCell ref="A71:D71"/>
    <mergeCell ref="E71:I71"/>
    <mergeCell ref="A73:D73"/>
    <mergeCell ref="E73:I73"/>
    <mergeCell ref="E74:F74"/>
    <mergeCell ref="G74:H74"/>
    <mergeCell ref="E76:F76"/>
    <mergeCell ref="G76:H76"/>
    <mergeCell ref="E78:F78"/>
    <mergeCell ref="G78:H78"/>
    <mergeCell ref="A75:D75"/>
    <mergeCell ref="E75:I75"/>
    <mergeCell ref="A77:D77"/>
    <mergeCell ref="E77:I77"/>
    <mergeCell ref="E112:F112"/>
    <mergeCell ref="G112:H112"/>
    <mergeCell ref="A113:D113"/>
    <mergeCell ref="E113:I113"/>
    <mergeCell ref="E114:F114"/>
    <mergeCell ref="G114:H114"/>
    <mergeCell ref="A115:D115"/>
    <mergeCell ref="E115:I115"/>
    <mergeCell ref="A79:D79"/>
    <mergeCell ref="E79:I79"/>
    <mergeCell ref="E110:F110"/>
    <mergeCell ref="G110:H110"/>
    <mergeCell ref="A111:D111"/>
    <mergeCell ref="E111:I111"/>
    <mergeCell ref="E108:F108"/>
    <mergeCell ref="G108:H108"/>
    <mergeCell ref="A109:D109"/>
    <mergeCell ref="E109:I109"/>
    <mergeCell ref="E106:F106"/>
    <mergeCell ref="G106:H106"/>
    <mergeCell ref="A107:D107"/>
    <mergeCell ref="E107:I107"/>
    <mergeCell ref="A99:D99"/>
    <mergeCell ref="E99:I99"/>
    <mergeCell ref="E116:F116"/>
    <mergeCell ref="G116:H116"/>
    <mergeCell ref="A117:D117"/>
    <mergeCell ref="E117:I117"/>
    <mergeCell ref="E128:F128"/>
    <mergeCell ref="G128:H128"/>
    <mergeCell ref="A129:D129"/>
    <mergeCell ref="E129:I129"/>
    <mergeCell ref="E118:F118"/>
    <mergeCell ref="G118:H118"/>
    <mergeCell ref="A119:D119"/>
    <mergeCell ref="E119:I119"/>
    <mergeCell ref="E120:F120"/>
    <mergeCell ref="G120:H120"/>
    <mergeCell ref="A121:D121"/>
    <mergeCell ref="E121:I121"/>
    <mergeCell ref="E122:F122"/>
    <mergeCell ref="G122:H122"/>
    <mergeCell ref="A123:D123"/>
    <mergeCell ref="E123:I123"/>
    <mergeCell ref="E124:F124"/>
    <mergeCell ref="G124:H124"/>
    <mergeCell ref="A125:D125"/>
    <mergeCell ref="E125:I125"/>
    <mergeCell ref="A57:D57"/>
    <mergeCell ref="E57:I57"/>
    <mergeCell ref="A59:D59"/>
    <mergeCell ref="E59:I59"/>
    <mergeCell ref="A61:D61"/>
    <mergeCell ref="E61:I61"/>
    <mergeCell ref="A63:D63"/>
    <mergeCell ref="E63:I63"/>
    <mergeCell ref="A65:D65"/>
    <mergeCell ref="E65:I65"/>
    <mergeCell ref="E64:F64"/>
    <mergeCell ref="G64:H64"/>
    <mergeCell ref="A47:D47"/>
    <mergeCell ref="E47:I47"/>
    <mergeCell ref="A49:D49"/>
    <mergeCell ref="E49:I49"/>
    <mergeCell ref="A51:D51"/>
    <mergeCell ref="E51:I51"/>
    <mergeCell ref="A53:D53"/>
    <mergeCell ref="E53:I53"/>
    <mergeCell ref="A55:D55"/>
    <mergeCell ref="E55:I55"/>
    <mergeCell ref="G54:H54"/>
    <mergeCell ref="E104:F104"/>
    <mergeCell ref="G104:H104"/>
    <mergeCell ref="A105:D105"/>
    <mergeCell ref="E105:I105"/>
    <mergeCell ref="E102:F102"/>
    <mergeCell ref="G102:H102"/>
    <mergeCell ref="A103:D103"/>
    <mergeCell ref="E103:I103"/>
    <mergeCell ref="E100:F100"/>
    <mergeCell ref="G100:H100"/>
    <mergeCell ref="A101:D101"/>
    <mergeCell ref="E101:I101"/>
    <mergeCell ref="E88:F88"/>
    <mergeCell ref="G88:H88"/>
    <mergeCell ref="A89:D89"/>
    <mergeCell ref="E89:I89"/>
    <mergeCell ref="A91:D91"/>
    <mergeCell ref="E91:I91"/>
    <mergeCell ref="A93:D93"/>
    <mergeCell ref="E93:I93"/>
    <mergeCell ref="E98:F98"/>
    <mergeCell ref="G98:H98"/>
    <mergeCell ref="E96:F96"/>
    <mergeCell ref="G96:H96"/>
    <mergeCell ref="E94:F94"/>
    <mergeCell ref="G94:H94"/>
    <mergeCell ref="A95:D95"/>
    <mergeCell ref="E95:I95"/>
    <mergeCell ref="A97:D97"/>
    <mergeCell ref="E97:I97"/>
    <mergeCell ref="E126:F126"/>
    <mergeCell ref="G126:H126"/>
    <mergeCell ref="A127:D127"/>
    <mergeCell ref="E127:I127"/>
    <mergeCell ref="E80:F80"/>
    <mergeCell ref="G80:H80"/>
    <mergeCell ref="A81:D81"/>
    <mergeCell ref="E81:I81"/>
    <mergeCell ref="A83:D83"/>
    <mergeCell ref="E83:I83"/>
    <mergeCell ref="A85:D85"/>
    <mergeCell ref="E85:I85"/>
    <mergeCell ref="E86:F86"/>
    <mergeCell ref="G86:H86"/>
    <mergeCell ref="E84:F84"/>
    <mergeCell ref="G84:H84"/>
    <mergeCell ref="E82:F82"/>
    <mergeCell ref="G82:H82"/>
    <mergeCell ref="A87:D87"/>
    <mergeCell ref="E87:I87"/>
    <mergeCell ref="E92:F92"/>
    <mergeCell ref="G92:H92"/>
    <mergeCell ref="E90:F90"/>
    <mergeCell ref="G90:H90"/>
  </mergeCells>
  <dataValidations count="4">
    <dataValidation type="list" allowBlank="1" showInputMessage="1" showErrorMessage="1" sqref="C136:D136" xr:uid="{00000000-0002-0000-0000-000000000000}">
      <formula1>$J$134:$J$135</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#REF!</formula1>
    </dataValidation>
  </dataValidations>
  <pageMargins left="0.7" right="0.7" top="0.75" bottom="0.75" header="0.3" footer="0.3"/>
  <pageSetup paperSize="9" orientation="portrait" r:id="rId1"/>
  <headerFooter>
    <oddHeader>&amp;L&amp;"Calibri"&amp;10&amp;KFF0000 This document / e-mail is CONFIDENTIAL&amp;1#_x000D_&amp;C&amp;G</oddHeader>
    <oddFooter>&amp;L_x000D_&amp;1#&amp;"Calibri"&amp;8&amp;K000000 Classified as Highly Confidential</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I16" sqref="I16"/>
    </sheetView>
  </sheetViews>
  <sheetFormatPr defaultColWidth="8.88671875" defaultRowHeight="13.2" x14ac:dyDescent="0.25"/>
  <cols>
    <col min="8" max="9" width="16.109375" style="31" customWidth="1"/>
    <col min="10" max="10" width="10.33203125" bestFit="1" customWidth="1"/>
  </cols>
  <sheetData>
    <row r="1" spans="1:9" x14ac:dyDescent="0.25">
      <c r="A1" s="214" t="s">
        <v>43</v>
      </c>
      <c r="B1" s="215"/>
      <c r="C1" s="215"/>
      <c r="D1" s="215"/>
      <c r="E1" s="215"/>
      <c r="F1" s="215"/>
      <c r="G1" s="215"/>
      <c r="H1" s="215"/>
      <c r="I1" s="215"/>
    </row>
    <row r="2" spans="1:9" x14ac:dyDescent="0.25">
      <c r="A2" s="216" t="s">
        <v>627</v>
      </c>
      <c r="B2" s="217"/>
      <c r="C2" s="217"/>
      <c r="D2" s="217"/>
      <c r="E2" s="217"/>
      <c r="F2" s="217"/>
      <c r="G2" s="217"/>
      <c r="H2" s="217"/>
      <c r="I2" s="217"/>
    </row>
    <row r="3" spans="1:9" x14ac:dyDescent="0.25">
      <c r="A3" s="218" t="s">
        <v>44</v>
      </c>
      <c r="B3" s="218"/>
      <c r="C3" s="218"/>
      <c r="D3" s="218"/>
      <c r="E3" s="218"/>
      <c r="F3" s="218"/>
      <c r="G3" s="218"/>
      <c r="H3" s="218"/>
      <c r="I3" s="218"/>
    </row>
    <row r="4" spans="1:9" x14ac:dyDescent="0.25">
      <c r="A4" s="219" t="s">
        <v>599</v>
      </c>
      <c r="B4" s="220"/>
      <c r="C4" s="220"/>
      <c r="D4" s="220"/>
      <c r="E4" s="220"/>
      <c r="F4" s="220"/>
      <c r="G4" s="220"/>
      <c r="H4" s="220"/>
      <c r="I4" s="221"/>
    </row>
    <row r="5" spans="1:9" ht="30.6" x14ac:dyDescent="0.25">
      <c r="A5" s="224" t="s">
        <v>45</v>
      </c>
      <c r="B5" s="225"/>
      <c r="C5" s="225"/>
      <c r="D5" s="225"/>
      <c r="E5" s="225"/>
      <c r="F5" s="225"/>
      <c r="G5" s="10" t="s">
        <v>46</v>
      </c>
      <c r="H5" s="12" t="s">
        <v>47</v>
      </c>
      <c r="I5" s="12" t="s">
        <v>48</v>
      </c>
    </row>
    <row r="6" spans="1:9" x14ac:dyDescent="0.25">
      <c r="A6" s="222">
        <v>1</v>
      </c>
      <c r="B6" s="223"/>
      <c r="C6" s="223"/>
      <c r="D6" s="223"/>
      <c r="E6" s="223"/>
      <c r="F6" s="223"/>
      <c r="G6" s="11">
        <v>2</v>
      </c>
      <c r="H6" s="12">
        <v>3</v>
      </c>
      <c r="I6" s="12">
        <v>4</v>
      </c>
    </row>
    <row r="7" spans="1:9" x14ac:dyDescent="0.25">
      <c r="A7" s="226"/>
      <c r="B7" s="226"/>
      <c r="C7" s="226"/>
      <c r="D7" s="226"/>
      <c r="E7" s="226"/>
      <c r="F7" s="226"/>
      <c r="G7" s="226"/>
      <c r="H7" s="226"/>
      <c r="I7" s="226"/>
    </row>
    <row r="8" spans="1:9" ht="12.75" customHeight="1" x14ac:dyDescent="0.25">
      <c r="A8" s="208" t="s">
        <v>49</v>
      </c>
      <c r="B8" s="208"/>
      <c r="C8" s="208"/>
      <c r="D8" s="208"/>
      <c r="E8" s="208"/>
      <c r="F8" s="208"/>
      <c r="G8" s="13">
        <v>1</v>
      </c>
      <c r="H8" s="29">
        <v>0</v>
      </c>
      <c r="I8" s="29">
        <v>0</v>
      </c>
    </row>
    <row r="9" spans="1:9" ht="12.75" customHeight="1" x14ac:dyDescent="0.25">
      <c r="A9" s="209" t="s">
        <v>50</v>
      </c>
      <c r="B9" s="209"/>
      <c r="C9" s="209"/>
      <c r="D9" s="209"/>
      <c r="E9" s="209"/>
      <c r="F9" s="209"/>
      <c r="G9" s="14">
        <v>2</v>
      </c>
      <c r="H9" s="30">
        <f>H10+H17+H27+H38+H43</f>
        <v>358670064</v>
      </c>
      <c r="I9" s="30">
        <f>I10+I17+I27+I38+I43</f>
        <v>491174592</v>
      </c>
    </row>
    <row r="10" spans="1:9" ht="12.75" customHeight="1" x14ac:dyDescent="0.25">
      <c r="A10" s="211" t="s">
        <v>51</v>
      </c>
      <c r="B10" s="211"/>
      <c r="C10" s="211"/>
      <c r="D10" s="211"/>
      <c r="E10" s="211"/>
      <c r="F10" s="211"/>
      <c r="G10" s="14">
        <v>3</v>
      </c>
      <c r="H10" s="30">
        <f>H11+H12+H13+H14+H15+H16</f>
        <v>315448484</v>
      </c>
      <c r="I10" s="30">
        <f>I11+I12+I13+I14+I15+I16</f>
        <v>394195028</v>
      </c>
    </row>
    <row r="11" spans="1:9" ht="12.75" customHeight="1" x14ac:dyDescent="0.25">
      <c r="A11" s="207" t="s">
        <v>499</v>
      </c>
      <c r="B11" s="207"/>
      <c r="C11" s="207"/>
      <c r="D11" s="207"/>
      <c r="E11" s="207"/>
      <c r="F11" s="207"/>
      <c r="G11" s="13">
        <v>4</v>
      </c>
      <c r="H11" s="29">
        <v>22113771</v>
      </c>
      <c r="I11" s="29">
        <v>21252701</v>
      </c>
    </row>
    <row r="12" spans="1:9" ht="22.95" customHeight="1" x14ac:dyDescent="0.25">
      <c r="A12" s="207" t="s">
        <v>498</v>
      </c>
      <c r="B12" s="207"/>
      <c r="C12" s="207"/>
      <c r="D12" s="207"/>
      <c r="E12" s="207"/>
      <c r="F12" s="207"/>
      <c r="G12" s="13">
        <v>5</v>
      </c>
      <c r="H12" s="29">
        <v>82269232</v>
      </c>
      <c r="I12" s="29">
        <v>136274388</v>
      </c>
    </row>
    <row r="13" spans="1:9" ht="12.75" customHeight="1" x14ac:dyDescent="0.25">
      <c r="A13" s="207" t="s">
        <v>52</v>
      </c>
      <c r="B13" s="207"/>
      <c r="C13" s="207"/>
      <c r="D13" s="207"/>
      <c r="E13" s="207"/>
      <c r="F13" s="207"/>
      <c r="G13" s="13">
        <v>6</v>
      </c>
      <c r="H13" s="29">
        <v>83469760</v>
      </c>
      <c r="I13" s="29">
        <v>128775552</v>
      </c>
    </row>
    <row r="14" spans="1:9" ht="12.75" customHeight="1" x14ac:dyDescent="0.25">
      <c r="A14" s="207" t="s">
        <v>53</v>
      </c>
      <c r="B14" s="207"/>
      <c r="C14" s="207"/>
      <c r="D14" s="207"/>
      <c r="E14" s="207"/>
      <c r="F14" s="207"/>
      <c r="G14" s="13">
        <v>7</v>
      </c>
      <c r="H14" s="29">
        <v>0</v>
      </c>
      <c r="I14" s="29">
        <v>0</v>
      </c>
    </row>
    <row r="15" spans="1:9" ht="12.75" customHeight="1" x14ac:dyDescent="0.25">
      <c r="A15" s="207" t="s">
        <v>54</v>
      </c>
      <c r="B15" s="207"/>
      <c r="C15" s="207"/>
      <c r="D15" s="207"/>
      <c r="E15" s="207"/>
      <c r="F15" s="207"/>
      <c r="G15" s="13">
        <v>8</v>
      </c>
      <c r="H15" s="29">
        <v>2009124</v>
      </c>
      <c r="I15" s="29">
        <v>2065120</v>
      </c>
    </row>
    <row r="16" spans="1:9" ht="12.75" customHeight="1" x14ac:dyDescent="0.25">
      <c r="A16" s="207" t="s">
        <v>55</v>
      </c>
      <c r="B16" s="207"/>
      <c r="C16" s="207"/>
      <c r="D16" s="207"/>
      <c r="E16" s="207"/>
      <c r="F16" s="207"/>
      <c r="G16" s="13">
        <v>9</v>
      </c>
      <c r="H16" s="29">
        <v>125586597</v>
      </c>
      <c r="I16" s="29">
        <v>105827267</v>
      </c>
    </row>
    <row r="17" spans="1:9" ht="12.75" customHeight="1" x14ac:dyDescent="0.25">
      <c r="A17" s="211" t="s">
        <v>56</v>
      </c>
      <c r="B17" s="211"/>
      <c r="C17" s="211"/>
      <c r="D17" s="211"/>
      <c r="E17" s="211"/>
      <c r="F17" s="211"/>
      <c r="G17" s="14">
        <v>10</v>
      </c>
      <c r="H17" s="30">
        <f>H18+H19+H20+H21+H22+H23+H24+H25+H26</f>
        <v>32514819</v>
      </c>
      <c r="I17" s="30">
        <f>I18+I19+I20+I21+I22+I23+I24+I25+I26</f>
        <v>57750725</v>
      </c>
    </row>
    <row r="18" spans="1:9" ht="12.75" customHeight="1" x14ac:dyDescent="0.25">
      <c r="A18" s="207" t="s">
        <v>57</v>
      </c>
      <c r="B18" s="207"/>
      <c r="C18" s="207"/>
      <c r="D18" s="207"/>
      <c r="E18" s="207"/>
      <c r="F18" s="207"/>
      <c r="G18" s="13">
        <v>11</v>
      </c>
      <c r="H18" s="29">
        <v>0</v>
      </c>
      <c r="I18" s="29">
        <v>644997</v>
      </c>
    </row>
    <row r="19" spans="1:9" ht="12.75" customHeight="1" x14ac:dyDescent="0.25">
      <c r="A19" s="207" t="s">
        <v>58</v>
      </c>
      <c r="B19" s="207"/>
      <c r="C19" s="207"/>
      <c r="D19" s="207"/>
      <c r="E19" s="207"/>
      <c r="F19" s="207"/>
      <c r="G19" s="13">
        <v>12</v>
      </c>
      <c r="H19" s="29">
        <v>13445641</v>
      </c>
      <c r="I19" s="29">
        <v>27277814</v>
      </c>
    </row>
    <row r="20" spans="1:9" ht="12.75" customHeight="1" x14ac:dyDescent="0.25">
      <c r="A20" s="207" t="s">
        <v>59</v>
      </c>
      <c r="B20" s="207"/>
      <c r="C20" s="207"/>
      <c r="D20" s="207"/>
      <c r="E20" s="207"/>
      <c r="F20" s="207"/>
      <c r="G20" s="13">
        <v>13</v>
      </c>
      <c r="H20" s="29">
        <v>19068357</v>
      </c>
      <c r="I20" s="29">
        <v>29032625</v>
      </c>
    </row>
    <row r="21" spans="1:9" ht="12.75" customHeight="1" x14ac:dyDescent="0.25">
      <c r="A21" s="207" t="s">
        <v>60</v>
      </c>
      <c r="B21" s="207"/>
      <c r="C21" s="207"/>
      <c r="D21" s="207"/>
      <c r="E21" s="207"/>
      <c r="F21" s="207"/>
      <c r="G21" s="13">
        <v>14</v>
      </c>
      <c r="H21" s="29">
        <v>0</v>
      </c>
      <c r="I21" s="29">
        <v>794468</v>
      </c>
    </row>
    <row r="22" spans="1:9" ht="12.75" customHeight="1" x14ac:dyDescent="0.25">
      <c r="A22" s="207" t="s">
        <v>61</v>
      </c>
      <c r="B22" s="207"/>
      <c r="C22" s="207"/>
      <c r="D22" s="207"/>
      <c r="E22" s="207"/>
      <c r="F22" s="207"/>
      <c r="G22" s="13">
        <v>15</v>
      </c>
      <c r="H22" s="29">
        <v>0</v>
      </c>
      <c r="I22" s="29">
        <v>0</v>
      </c>
    </row>
    <row r="23" spans="1:9" ht="12.75" customHeight="1" x14ac:dyDescent="0.25">
      <c r="A23" s="207" t="s">
        <v>62</v>
      </c>
      <c r="B23" s="207"/>
      <c r="C23" s="207"/>
      <c r="D23" s="207"/>
      <c r="E23" s="207"/>
      <c r="F23" s="207"/>
      <c r="G23" s="13">
        <v>16</v>
      </c>
      <c r="H23" s="29">
        <v>0</v>
      </c>
      <c r="I23" s="29">
        <v>0</v>
      </c>
    </row>
    <row r="24" spans="1:9" ht="12.75" customHeight="1" x14ac:dyDescent="0.25">
      <c r="A24" s="207" t="s">
        <v>63</v>
      </c>
      <c r="B24" s="207"/>
      <c r="C24" s="207"/>
      <c r="D24" s="207"/>
      <c r="E24" s="207"/>
      <c r="F24" s="207"/>
      <c r="G24" s="13">
        <v>17</v>
      </c>
      <c r="H24" s="29">
        <v>821</v>
      </c>
      <c r="I24" s="29">
        <v>821</v>
      </c>
    </row>
    <row r="25" spans="1:9" ht="12.75" customHeight="1" x14ac:dyDescent="0.25">
      <c r="A25" s="207" t="s">
        <v>64</v>
      </c>
      <c r="B25" s="207"/>
      <c r="C25" s="207"/>
      <c r="D25" s="207"/>
      <c r="E25" s="207"/>
      <c r="F25" s="207"/>
      <c r="G25" s="13">
        <v>18</v>
      </c>
      <c r="H25" s="29">
        <v>0</v>
      </c>
      <c r="I25" s="29">
        <v>0</v>
      </c>
    </row>
    <row r="26" spans="1:9" ht="12.75" customHeight="1" x14ac:dyDescent="0.25">
      <c r="A26" s="207" t="s">
        <v>65</v>
      </c>
      <c r="B26" s="207"/>
      <c r="C26" s="207"/>
      <c r="D26" s="207"/>
      <c r="E26" s="207"/>
      <c r="F26" s="207"/>
      <c r="G26" s="13">
        <v>19</v>
      </c>
      <c r="H26" s="29">
        <v>0</v>
      </c>
      <c r="I26" s="29">
        <v>0</v>
      </c>
    </row>
    <row r="27" spans="1:9" ht="12.75" customHeight="1" x14ac:dyDescent="0.25">
      <c r="A27" s="211" t="s">
        <v>66</v>
      </c>
      <c r="B27" s="211"/>
      <c r="C27" s="211"/>
      <c r="D27" s="211"/>
      <c r="E27" s="211"/>
      <c r="F27" s="211"/>
      <c r="G27" s="14">
        <v>20</v>
      </c>
      <c r="H27" s="30">
        <f>SUM(H28:H37)</f>
        <v>7709846</v>
      </c>
      <c r="I27" s="30">
        <f>SUM(I28:I37)</f>
        <v>33360799</v>
      </c>
    </row>
    <row r="28" spans="1:9" ht="12.75" customHeight="1" x14ac:dyDescent="0.25">
      <c r="A28" s="207" t="s">
        <v>67</v>
      </c>
      <c r="B28" s="207"/>
      <c r="C28" s="207"/>
      <c r="D28" s="207"/>
      <c r="E28" s="207"/>
      <c r="F28" s="207"/>
      <c r="G28" s="13">
        <v>21</v>
      </c>
      <c r="H28" s="29">
        <v>0</v>
      </c>
      <c r="I28" s="29">
        <v>0</v>
      </c>
    </row>
    <row r="29" spans="1:9" ht="12.75" customHeight="1" x14ac:dyDescent="0.25">
      <c r="A29" s="207" t="s">
        <v>68</v>
      </c>
      <c r="B29" s="207"/>
      <c r="C29" s="207"/>
      <c r="D29" s="207"/>
      <c r="E29" s="207"/>
      <c r="F29" s="207"/>
      <c r="G29" s="13">
        <v>22</v>
      </c>
      <c r="H29" s="29">
        <v>0</v>
      </c>
      <c r="I29" s="29">
        <v>0</v>
      </c>
    </row>
    <row r="30" spans="1:9" ht="12.75" customHeight="1" x14ac:dyDescent="0.25">
      <c r="A30" s="207" t="s">
        <v>69</v>
      </c>
      <c r="B30" s="207"/>
      <c r="C30" s="207"/>
      <c r="D30" s="207"/>
      <c r="E30" s="207"/>
      <c r="F30" s="207"/>
      <c r="G30" s="13">
        <v>23</v>
      </c>
      <c r="H30" s="29">
        <v>0</v>
      </c>
      <c r="I30" s="29">
        <v>0</v>
      </c>
    </row>
    <row r="31" spans="1:9" ht="24" customHeight="1" x14ac:dyDescent="0.25">
      <c r="A31" s="207" t="s">
        <v>70</v>
      </c>
      <c r="B31" s="207"/>
      <c r="C31" s="207"/>
      <c r="D31" s="207"/>
      <c r="E31" s="207"/>
      <c r="F31" s="207"/>
      <c r="G31" s="13">
        <v>24</v>
      </c>
      <c r="H31" s="29">
        <v>0</v>
      </c>
      <c r="I31" s="29">
        <v>0</v>
      </c>
    </row>
    <row r="32" spans="1:9" ht="23.4" customHeight="1" x14ac:dyDescent="0.25">
      <c r="A32" s="207" t="s">
        <v>71</v>
      </c>
      <c r="B32" s="207"/>
      <c r="C32" s="207"/>
      <c r="D32" s="207"/>
      <c r="E32" s="207"/>
      <c r="F32" s="207"/>
      <c r="G32" s="13">
        <v>25</v>
      </c>
      <c r="H32" s="29">
        <v>0</v>
      </c>
      <c r="I32" s="29">
        <v>0</v>
      </c>
    </row>
    <row r="33" spans="1:9" ht="21.6" customHeight="1" x14ac:dyDescent="0.25">
      <c r="A33" s="207" t="s">
        <v>72</v>
      </c>
      <c r="B33" s="207"/>
      <c r="C33" s="207"/>
      <c r="D33" s="207"/>
      <c r="E33" s="207"/>
      <c r="F33" s="207"/>
      <c r="G33" s="13">
        <v>26</v>
      </c>
      <c r="H33" s="29">
        <v>0</v>
      </c>
      <c r="I33" s="29">
        <v>0</v>
      </c>
    </row>
    <row r="34" spans="1:9" ht="12.75" customHeight="1" x14ac:dyDescent="0.25">
      <c r="A34" s="207" t="s">
        <v>73</v>
      </c>
      <c r="B34" s="207"/>
      <c r="C34" s="207"/>
      <c r="D34" s="207"/>
      <c r="E34" s="207"/>
      <c r="F34" s="207"/>
      <c r="G34" s="13">
        <v>27</v>
      </c>
      <c r="H34" s="29">
        <v>0</v>
      </c>
      <c r="I34" s="29">
        <v>0</v>
      </c>
    </row>
    <row r="35" spans="1:9" ht="12.75" customHeight="1" x14ac:dyDescent="0.25">
      <c r="A35" s="207" t="s">
        <v>74</v>
      </c>
      <c r="B35" s="207"/>
      <c r="C35" s="207"/>
      <c r="D35" s="207"/>
      <c r="E35" s="207"/>
      <c r="F35" s="207"/>
      <c r="G35" s="13">
        <v>28</v>
      </c>
      <c r="H35" s="29">
        <v>7709846</v>
      </c>
      <c r="I35" s="29">
        <v>33360799</v>
      </c>
    </row>
    <row r="36" spans="1:9" ht="12.75" customHeight="1" x14ac:dyDescent="0.25">
      <c r="A36" s="207" t="s">
        <v>75</v>
      </c>
      <c r="B36" s="207"/>
      <c r="C36" s="207"/>
      <c r="D36" s="207"/>
      <c r="E36" s="207"/>
      <c r="F36" s="207"/>
      <c r="G36" s="13">
        <v>29</v>
      </c>
      <c r="H36" s="29">
        <v>0</v>
      </c>
      <c r="I36" s="29">
        <v>0</v>
      </c>
    </row>
    <row r="37" spans="1:9" ht="12.75" customHeight="1" x14ac:dyDescent="0.25">
      <c r="A37" s="207" t="s">
        <v>76</v>
      </c>
      <c r="B37" s="207"/>
      <c r="C37" s="207"/>
      <c r="D37" s="207"/>
      <c r="E37" s="207"/>
      <c r="F37" s="207"/>
      <c r="G37" s="13">
        <v>30</v>
      </c>
      <c r="H37" s="29">
        <v>0</v>
      </c>
      <c r="I37" s="29">
        <v>0</v>
      </c>
    </row>
    <row r="38" spans="1:9" ht="12.75" customHeight="1" x14ac:dyDescent="0.25">
      <c r="A38" s="211" t="s">
        <v>77</v>
      </c>
      <c r="B38" s="211"/>
      <c r="C38" s="211"/>
      <c r="D38" s="211"/>
      <c r="E38" s="211"/>
      <c r="F38" s="211"/>
      <c r="G38" s="14">
        <v>31</v>
      </c>
      <c r="H38" s="30">
        <f>H39+H40+H41+H42</f>
        <v>0</v>
      </c>
      <c r="I38" s="30">
        <f>I39+I40+I41+I42</f>
        <v>0</v>
      </c>
    </row>
    <row r="39" spans="1:9" ht="12.75" customHeight="1" x14ac:dyDescent="0.25">
      <c r="A39" s="207" t="s">
        <v>78</v>
      </c>
      <c r="B39" s="207"/>
      <c r="C39" s="207"/>
      <c r="D39" s="207"/>
      <c r="E39" s="207"/>
      <c r="F39" s="207"/>
      <c r="G39" s="13">
        <v>32</v>
      </c>
      <c r="H39" s="29">
        <v>0</v>
      </c>
      <c r="I39" s="29">
        <v>0</v>
      </c>
    </row>
    <row r="40" spans="1:9" ht="27" customHeight="1" x14ac:dyDescent="0.25">
      <c r="A40" s="207" t="s">
        <v>79</v>
      </c>
      <c r="B40" s="207"/>
      <c r="C40" s="207"/>
      <c r="D40" s="207"/>
      <c r="E40" s="207"/>
      <c r="F40" s="207"/>
      <c r="G40" s="13">
        <v>33</v>
      </c>
      <c r="H40" s="29">
        <v>0</v>
      </c>
      <c r="I40" s="29">
        <v>0</v>
      </c>
    </row>
    <row r="41" spans="1:9" ht="12.75" customHeight="1" x14ac:dyDescent="0.25">
      <c r="A41" s="207" t="s">
        <v>80</v>
      </c>
      <c r="B41" s="207"/>
      <c r="C41" s="207"/>
      <c r="D41" s="207"/>
      <c r="E41" s="207"/>
      <c r="F41" s="207"/>
      <c r="G41" s="13">
        <v>34</v>
      </c>
      <c r="H41" s="29">
        <v>0</v>
      </c>
      <c r="I41" s="29">
        <v>0</v>
      </c>
    </row>
    <row r="42" spans="1:9" ht="12.75" customHeight="1" x14ac:dyDescent="0.25">
      <c r="A42" s="207" t="s">
        <v>81</v>
      </c>
      <c r="B42" s="207"/>
      <c r="C42" s="207"/>
      <c r="D42" s="207"/>
      <c r="E42" s="207"/>
      <c r="F42" s="207"/>
      <c r="G42" s="13">
        <v>35</v>
      </c>
      <c r="H42" s="29">
        <v>0</v>
      </c>
      <c r="I42" s="29">
        <v>0</v>
      </c>
    </row>
    <row r="43" spans="1:9" ht="12.75" customHeight="1" x14ac:dyDescent="0.25">
      <c r="A43" s="207" t="s">
        <v>82</v>
      </c>
      <c r="B43" s="207"/>
      <c r="C43" s="207"/>
      <c r="D43" s="207"/>
      <c r="E43" s="207"/>
      <c r="F43" s="207"/>
      <c r="G43" s="13">
        <v>36</v>
      </c>
      <c r="H43" s="29">
        <v>2996915</v>
      </c>
      <c r="I43" s="29">
        <v>5868040</v>
      </c>
    </row>
    <row r="44" spans="1:9" ht="12.75" customHeight="1" x14ac:dyDescent="0.25">
      <c r="A44" s="209" t="s">
        <v>83</v>
      </c>
      <c r="B44" s="209"/>
      <c r="C44" s="209"/>
      <c r="D44" s="209"/>
      <c r="E44" s="209"/>
      <c r="F44" s="209"/>
      <c r="G44" s="14">
        <v>37</v>
      </c>
      <c r="H44" s="30">
        <f>H45+H53+H60+H70</f>
        <v>515573054</v>
      </c>
      <c r="I44" s="30">
        <f>I45+I53+I60+I70</f>
        <v>741151980</v>
      </c>
    </row>
    <row r="45" spans="1:9" ht="12.75" customHeight="1" x14ac:dyDescent="0.25">
      <c r="A45" s="211" t="s">
        <v>84</v>
      </c>
      <c r="B45" s="211"/>
      <c r="C45" s="211"/>
      <c r="D45" s="211"/>
      <c r="E45" s="211"/>
      <c r="F45" s="211"/>
      <c r="G45" s="14">
        <v>38</v>
      </c>
      <c r="H45" s="30">
        <f>SUM(H46:H52)</f>
        <v>669774</v>
      </c>
      <c r="I45" s="30">
        <f>SUM(I46:I52)</f>
        <v>1462209</v>
      </c>
    </row>
    <row r="46" spans="1:9" ht="12.75" customHeight="1" x14ac:dyDescent="0.25">
      <c r="A46" s="207" t="s">
        <v>85</v>
      </c>
      <c r="B46" s="207"/>
      <c r="C46" s="207"/>
      <c r="D46" s="207"/>
      <c r="E46" s="207"/>
      <c r="F46" s="207"/>
      <c r="G46" s="13">
        <v>39</v>
      </c>
      <c r="H46" s="29">
        <v>669774</v>
      </c>
      <c r="I46" s="29">
        <v>1462209</v>
      </c>
    </row>
    <row r="47" spans="1:9" ht="12.75" customHeight="1" x14ac:dyDescent="0.25">
      <c r="A47" s="207" t="s">
        <v>86</v>
      </c>
      <c r="B47" s="207"/>
      <c r="C47" s="207"/>
      <c r="D47" s="207"/>
      <c r="E47" s="207"/>
      <c r="F47" s="207"/>
      <c r="G47" s="13">
        <v>40</v>
      </c>
      <c r="H47" s="29">
        <v>0</v>
      </c>
      <c r="I47" s="29">
        <v>0</v>
      </c>
    </row>
    <row r="48" spans="1:9" ht="12.75" customHeight="1" x14ac:dyDescent="0.25">
      <c r="A48" s="207" t="s">
        <v>87</v>
      </c>
      <c r="B48" s="207"/>
      <c r="C48" s="207"/>
      <c r="D48" s="207"/>
      <c r="E48" s="207"/>
      <c r="F48" s="207"/>
      <c r="G48" s="13">
        <v>41</v>
      </c>
      <c r="H48" s="29">
        <v>0</v>
      </c>
      <c r="I48" s="29">
        <v>0</v>
      </c>
    </row>
    <row r="49" spans="1:9" ht="12.75" customHeight="1" x14ac:dyDescent="0.25">
      <c r="A49" s="207" t="s">
        <v>88</v>
      </c>
      <c r="B49" s="207"/>
      <c r="C49" s="207"/>
      <c r="D49" s="207"/>
      <c r="E49" s="207"/>
      <c r="F49" s="207"/>
      <c r="G49" s="13">
        <v>42</v>
      </c>
      <c r="H49" s="29">
        <v>0</v>
      </c>
      <c r="I49" s="29">
        <v>0</v>
      </c>
    </row>
    <row r="50" spans="1:9" ht="12.75" customHeight="1" x14ac:dyDescent="0.25">
      <c r="A50" s="207" t="s">
        <v>89</v>
      </c>
      <c r="B50" s="207"/>
      <c r="C50" s="207"/>
      <c r="D50" s="207"/>
      <c r="E50" s="207"/>
      <c r="F50" s="207"/>
      <c r="G50" s="13">
        <v>43</v>
      </c>
      <c r="H50" s="29">
        <v>0</v>
      </c>
      <c r="I50" s="29">
        <v>0</v>
      </c>
    </row>
    <row r="51" spans="1:9" ht="12.75" customHeight="1" x14ac:dyDescent="0.25">
      <c r="A51" s="207" t="s">
        <v>90</v>
      </c>
      <c r="B51" s="207"/>
      <c r="C51" s="207"/>
      <c r="D51" s="207"/>
      <c r="E51" s="207"/>
      <c r="F51" s="207"/>
      <c r="G51" s="13">
        <v>44</v>
      </c>
      <c r="H51" s="29">
        <v>0</v>
      </c>
      <c r="I51" s="29">
        <v>0</v>
      </c>
    </row>
    <row r="52" spans="1:9" ht="12.75" customHeight="1" x14ac:dyDescent="0.25">
      <c r="A52" s="207" t="s">
        <v>91</v>
      </c>
      <c r="B52" s="207"/>
      <c r="C52" s="207"/>
      <c r="D52" s="207"/>
      <c r="E52" s="207"/>
      <c r="F52" s="207"/>
      <c r="G52" s="13">
        <v>45</v>
      </c>
      <c r="H52" s="29">
        <v>0</v>
      </c>
      <c r="I52" s="29">
        <v>0</v>
      </c>
    </row>
    <row r="53" spans="1:9" ht="12.75" customHeight="1" x14ac:dyDescent="0.25">
      <c r="A53" s="211" t="s">
        <v>92</v>
      </c>
      <c r="B53" s="211"/>
      <c r="C53" s="211"/>
      <c r="D53" s="211"/>
      <c r="E53" s="211"/>
      <c r="F53" s="211"/>
      <c r="G53" s="14">
        <v>46</v>
      </c>
      <c r="H53" s="30">
        <f>SUM(H54:H59)</f>
        <v>166601569</v>
      </c>
      <c r="I53" s="30">
        <f>SUM(I54:I59)</f>
        <v>236104058</v>
      </c>
    </row>
    <row r="54" spans="1:9" ht="12.75" customHeight="1" x14ac:dyDescent="0.25">
      <c r="A54" s="207" t="s">
        <v>93</v>
      </c>
      <c r="B54" s="207"/>
      <c r="C54" s="207"/>
      <c r="D54" s="207"/>
      <c r="E54" s="207"/>
      <c r="F54" s="207"/>
      <c r="G54" s="13">
        <v>47</v>
      </c>
      <c r="H54" s="29">
        <v>0</v>
      </c>
      <c r="I54" s="29">
        <v>0</v>
      </c>
    </row>
    <row r="55" spans="1:9" ht="23.4" customHeight="1" x14ac:dyDescent="0.25">
      <c r="A55" s="207" t="s">
        <v>94</v>
      </c>
      <c r="B55" s="207"/>
      <c r="C55" s="207"/>
      <c r="D55" s="207"/>
      <c r="E55" s="207"/>
      <c r="F55" s="207"/>
      <c r="G55" s="13">
        <v>48</v>
      </c>
      <c r="H55" s="29">
        <v>0</v>
      </c>
      <c r="I55" s="29">
        <v>0</v>
      </c>
    </row>
    <row r="56" spans="1:9" ht="12.75" customHeight="1" x14ac:dyDescent="0.25">
      <c r="A56" s="207" t="s">
        <v>95</v>
      </c>
      <c r="B56" s="207"/>
      <c r="C56" s="207"/>
      <c r="D56" s="207"/>
      <c r="E56" s="207"/>
      <c r="F56" s="207"/>
      <c r="G56" s="13">
        <v>49</v>
      </c>
      <c r="H56" s="29">
        <v>130775415</v>
      </c>
      <c r="I56" s="29">
        <v>202921138</v>
      </c>
    </row>
    <row r="57" spans="1:9" ht="12.75" customHeight="1" x14ac:dyDescent="0.25">
      <c r="A57" s="207" t="s">
        <v>96</v>
      </c>
      <c r="B57" s="207"/>
      <c r="C57" s="207"/>
      <c r="D57" s="207"/>
      <c r="E57" s="207"/>
      <c r="F57" s="207"/>
      <c r="G57" s="13">
        <v>50</v>
      </c>
      <c r="H57" s="29">
        <v>40732</v>
      </c>
      <c r="I57" s="29">
        <v>1438249</v>
      </c>
    </row>
    <row r="58" spans="1:9" ht="12.75" customHeight="1" x14ac:dyDescent="0.25">
      <c r="A58" s="207" t="s">
        <v>97</v>
      </c>
      <c r="B58" s="207"/>
      <c r="C58" s="207"/>
      <c r="D58" s="207"/>
      <c r="E58" s="207"/>
      <c r="F58" s="207"/>
      <c r="G58" s="13">
        <v>51</v>
      </c>
      <c r="H58" s="29">
        <v>18883875</v>
      </c>
      <c r="I58" s="29">
        <v>16211484</v>
      </c>
    </row>
    <row r="59" spans="1:9" ht="12.75" customHeight="1" x14ac:dyDescent="0.25">
      <c r="A59" s="207" t="s">
        <v>98</v>
      </c>
      <c r="B59" s="207"/>
      <c r="C59" s="207"/>
      <c r="D59" s="207"/>
      <c r="E59" s="207"/>
      <c r="F59" s="207"/>
      <c r="G59" s="13">
        <v>52</v>
      </c>
      <c r="H59" s="29">
        <v>16901547</v>
      </c>
      <c r="I59" s="29">
        <v>15533187</v>
      </c>
    </row>
    <row r="60" spans="1:9" ht="12.75" customHeight="1" x14ac:dyDescent="0.25">
      <c r="A60" s="211" t="s">
        <v>99</v>
      </c>
      <c r="B60" s="211"/>
      <c r="C60" s="211"/>
      <c r="D60" s="211"/>
      <c r="E60" s="211"/>
      <c r="F60" s="211"/>
      <c r="G60" s="14">
        <v>53</v>
      </c>
      <c r="H60" s="30">
        <f>SUM(H61:H69)</f>
        <v>85121</v>
      </c>
      <c r="I60" s="30">
        <f>SUM(I61:I69)</f>
        <v>28601163</v>
      </c>
    </row>
    <row r="61" spans="1:9" ht="12.75" customHeight="1" x14ac:dyDescent="0.25">
      <c r="A61" s="207" t="s">
        <v>100</v>
      </c>
      <c r="B61" s="207"/>
      <c r="C61" s="207"/>
      <c r="D61" s="207"/>
      <c r="E61" s="207"/>
      <c r="F61" s="207"/>
      <c r="G61" s="13">
        <v>54</v>
      </c>
      <c r="H61" s="29">
        <v>0</v>
      </c>
      <c r="I61" s="29">
        <v>0</v>
      </c>
    </row>
    <row r="62" spans="1:9" ht="27.6" customHeight="1" x14ac:dyDescent="0.25">
      <c r="A62" s="207" t="s">
        <v>101</v>
      </c>
      <c r="B62" s="207"/>
      <c r="C62" s="207"/>
      <c r="D62" s="207"/>
      <c r="E62" s="207"/>
      <c r="F62" s="207"/>
      <c r="G62" s="13">
        <v>55</v>
      </c>
      <c r="H62" s="29">
        <v>0</v>
      </c>
      <c r="I62" s="29">
        <v>0</v>
      </c>
    </row>
    <row r="63" spans="1:9" ht="12.75" customHeight="1" x14ac:dyDescent="0.25">
      <c r="A63" s="207" t="s">
        <v>102</v>
      </c>
      <c r="B63" s="207"/>
      <c r="C63" s="207"/>
      <c r="D63" s="207"/>
      <c r="E63" s="207"/>
      <c r="F63" s="207"/>
      <c r="G63" s="13">
        <v>56</v>
      </c>
      <c r="H63" s="29">
        <v>0</v>
      </c>
      <c r="I63" s="29">
        <v>0</v>
      </c>
    </row>
    <row r="64" spans="1:9" ht="25.95" customHeight="1" x14ac:dyDescent="0.25">
      <c r="A64" s="207" t="s">
        <v>103</v>
      </c>
      <c r="B64" s="207"/>
      <c r="C64" s="207"/>
      <c r="D64" s="207"/>
      <c r="E64" s="207"/>
      <c r="F64" s="207"/>
      <c r="G64" s="13">
        <v>57</v>
      </c>
      <c r="H64" s="29">
        <v>0</v>
      </c>
      <c r="I64" s="29">
        <v>0</v>
      </c>
    </row>
    <row r="65" spans="1:9" ht="21.6" customHeight="1" x14ac:dyDescent="0.25">
      <c r="A65" s="207" t="s">
        <v>104</v>
      </c>
      <c r="B65" s="207"/>
      <c r="C65" s="207"/>
      <c r="D65" s="207"/>
      <c r="E65" s="207"/>
      <c r="F65" s="207"/>
      <c r="G65" s="13">
        <v>58</v>
      </c>
      <c r="H65" s="29">
        <v>0</v>
      </c>
      <c r="I65" s="29">
        <v>0</v>
      </c>
    </row>
    <row r="66" spans="1:9" ht="21.6" customHeight="1" x14ac:dyDescent="0.25">
      <c r="A66" s="207" t="s">
        <v>105</v>
      </c>
      <c r="B66" s="207"/>
      <c r="C66" s="207"/>
      <c r="D66" s="207"/>
      <c r="E66" s="207"/>
      <c r="F66" s="207"/>
      <c r="G66" s="13">
        <v>59</v>
      </c>
      <c r="H66" s="29">
        <v>0</v>
      </c>
      <c r="I66" s="29">
        <v>0</v>
      </c>
    </row>
    <row r="67" spans="1:9" ht="12.75" customHeight="1" x14ac:dyDescent="0.25">
      <c r="A67" s="207" t="s">
        <v>106</v>
      </c>
      <c r="B67" s="207"/>
      <c r="C67" s="207"/>
      <c r="D67" s="207"/>
      <c r="E67" s="207"/>
      <c r="F67" s="207"/>
      <c r="G67" s="13">
        <v>60</v>
      </c>
      <c r="H67" s="29">
        <v>0</v>
      </c>
      <c r="I67" s="29">
        <v>0</v>
      </c>
    </row>
    <row r="68" spans="1:9" ht="12.75" customHeight="1" x14ac:dyDescent="0.25">
      <c r="A68" s="207" t="s">
        <v>107</v>
      </c>
      <c r="B68" s="207"/>
      <c r="C68" s="207"/>
      <c r="D68" s="207"/>
      <c r="E68" s="207"/>
      <c r="F68" s="207"/>
      <c r="G68" s="13">
        <v>61</v>
      </c>
      <c r="H68" s="29">
        <v>85121</v>
      </c>
      <c r="I68" s="29">
        <v>5112645</v>
      </c>
    </row>
    <row r="69" spans="1:9" ht="12.75" customHeight="1" x14ac:dyDescent="0.25">
      <c r="A69" s="207" t="s">
        <v>108</v>
      </c>
      <c r="B69" s="207"/>
      <c r="C69" s="207"/>
      <c r="D69" s="207"/>
      <c r="E69" s="207"/>
      <c r="F69" s="207"/>
      <c r="G69" s="13">
        <v>62</v>
      </c>
      <c r="H69" s="29">
        <v>0</v>
      </c>
      <c r="I69" s="29">
        <v>23488518</v>
      </c>
    </row>
    <row r="70" spans="1:9" ht="12.75" customHeight="1" x14ac:dyDescent="0.25">
      <c r="A70" s="207" t="s">
        <v>109</v>
      </c>
      <c r="B70" s="207"/>
      <c r="C70" s="207"/>
      <c r="D70" s="207"/>
      <c r="E70" s="207"/>
      <c r="F70" s="207"/>
      <c r="G70" s="13">
        <v>63</v>
      </c>
      <c r="H70" s="29">
        <v>348216590</v>
      </c>
      <c r="I70" s="29">
        <v>474984550</v>
      </c>
    </row>
    <row r="71" spans="1:9" ht="12.75" customHeight="1" x14ac:dyDescent="0.25">
      <c r="A71" s="208" t="s">
        <v>110</v>
      </c>
      <c r="B71" s="208"/>
      <c r="C71" s="208"/>
      <c r="D71" s="208"/>
      <c r="E71" s="208"/>
      <c r="F71" s="208"/>
      <c r="G71" s="13">
        <v>64</v>
      </c>
      <c r="H71" s="29">
        <v>37410587</v>
      </c>
      <c r="I71" s="29">
        <v>47337231</v>
      </c>
    </row>
    <row r="72" spans="1:9" ht="12.75" customHeight="1" x14ac:dyDescent="0.25">
      <c r="A72" s="209" t="s">
        <v>111</v>
      </c>
      <c r="B72" s="209"/>
      <c r="C72" s="209"/>
      <c r="D72" s="209"/>
      <c r="E72" s="209"/>
      <c r="F72" s="209"/>
      <c r="G72" s="14">
        <v>65</v>
      </c>
      <c r="H72" s="30">
        <f>H8+H9+H44+H71</f>
        <v>911653705</v>
      </c>
      <c r="I72" s="30">
        <f>I8+I9+I44+I71</f>
        <v>1279663803</v>
      </c>
    </row>
    <row r="73" spans="1:9" ht="12.75" customHeight="1" x14ac:dyDescent="0.25">
      <c r="A73" s="208" t="s">
        <v>112</v>
      </c>
      <c r="B73" s="208"/>
      <c r="C73" s="208"/>
      <c r="D73" s="208"/>
      <c r="E73" s="208"/>
      <c r="F73" s="208"/>
      <c r="G73" s="13">
        <v>66</v>
      </c>
      <c r="H73" s="29">
        <v>0</v>
      </c>
      <c r="I73" s="29">
        <v>0</v>
      </c>
    </row>
    <row r="74" spans="1:9" x14ac:dyDescent="0.25">
      <c r="A74" s="212" t="s">
        <v>113</v>
      </c>
      <c r="B74" s="213"/>
      <c r="C74" s="213"/>
      <c r="D74" s="213"/>
      <c r="E74" s="213"/>
      <c r="F74" s="213"/>
      <c r="G74" s="213"/>
      <c r="H74" s="213"/>
      <c r="I74" s="213"/>
    </row>
    <row r="75" spans="1:9" ht="12.75" customHeight="1" x14ac:dyDescent="0.25">
      <c r="A75" s="209" t="s">
        <v>114</v>
      </c>
      <c r="B75" s="209"/>
      <c r="C75" s="209"/>
      <c r="D75" s="209"/>
      <c r="E75" s="209"/>
      <c r="F75" s="209"/>
      <c r="G75" s="14">
        <v>67</v>
      </c>
      <c r="H75" s="30">
        <f>H76+H77+H78+H84+H85+H91+H94+H97</f>
        <v>409050726</v>
      </c>
      <c r="I75" s="30">
        <f>I76+I77+I78+I84+I85+I91+I94+I97</f>
        <v>336157714</v>
      </c>
    </row>
    <row r="76" spans="1:9" ht="12.75" customHeight="1" x14ac:dyDescent="0.25">
      <c r="A76" s="207" t="s">
        <v>115</v>
      </c>
      <c r="B76" s="207"/>
      <c r="C76" s="207"/>
      <c r="D76" s="207"/>
      <c r="E76" s="207"/>
      <c r="F76" s="207"/>
      <c r="G76" s="13">
        <v>68</v>
      </c>
      <c r="H76" s="29">
        <v>98203200</v>
      </c>
      <c r="I76" s="29">
        <v>98203200</v>
      </c>
    </row>
    <row r="77" spans="1:9" ht="12.75" customHeight="1" x14ac:dyDescent="0.25">
      <c r="A77" s="207" t="s">
        <v>116</v>
      </c>
      <c r="B77" s="207"/>
      <c r="C77" s="207"/>
      <c r="D77" s="207"/>
      <c r="E77" s="207"/>
      <c r="F77" s="207"/>
      <c r="G77" s="13">
        <v>69</v>
      </c>
      <c r="H77" s="29">
        <v>149060324</v>
      </c>
      <c r="I77" s="29">
        <v>149060324</v>
      </c>
    </row>
    <row r="78" spans="1:9" ht="12.75" customHeight="1" x14ac:dyDescent="0.25">
      <c r="A78" s="211" t="s">
        <v>117</v>
      </c>
      <c r="B78" s="211"/>
      <c r="C78" s="211"/>
      <c r="D78" s="211"/>
      <c r="E78" s="211"/>
      <c r="F78" s="211"/>
      <c r="G78" s="14">
        <v>70</v>
      </c>
      <c r="H78" s="30">
        <f>SUM(H79:H83)</f>
        <v>-103809792</v>
      </c>
      <c r="I78" s="30">
        <f>SUM(I79:I83)</f>
        <v>-198149905</v>
      </c>
    </row>
    <row r="79" spans="1:9" ht="12.75" customHeight="1" x14ac:dyDescent="0.25">
      <c r="A79" s="207" t="s">
        <v>118</v>
      </c>
      <c r="B79" s="207"/>
      <c r="C79" s="207"/>
      <c r="D79" s="207"/>
      <c r="E79" s="207"/>
      <c r="F79" s="207"/>
      <c r="G79" s="13">
        <v>71</v>
      </c>
      <c r="H79" s="29">
        <v>5550041</v>
      </c>
      <c r="I79" s="29">
        <v>11191726</v>
      </c>
    </row>
    <row r="80" spans="1:9" ht="12.75" customHeight="1" x14ac:dyDescent="0.25">
      <c r="A80" s="207" t="s">
        <v>119</v>
      </c>
      <c r="B80" s="207"/>
      <c r="C80" s="207"/>
      <c r="D80" s="207"/>
      <c r="E80" s="207"/>
      <c r="F80" s="207"/>
      <c r="G80" s="13">
        <v>72</v>
      </c>
      <c r="H80" s="29">
        <v>0</v>
      </c>
      <c r="I80" s="29">
        <v>0</v>
      </c>
    </row>
    <row r="81" spans="1:9" ht="12.75" customHeight="1" x14ac:dyDescent="0.25">
      <c r="A81" s="207" t="s">
        <v>120</v>
      </c>
      <c r="B81" s="207"/>
      <c r="C81" s="207"/>
      <c r="D81" s="207"/>
      <c r="E81" s="207"/>
      <c r="F81" s="207"/>
      <c r="G81" s="13">
        <v>73</v>
      </c>
      <c r="H81" s="29">
        <v>0</v>
      </c>
      <c r="I81" s="29">
        <v>0</v>
      </c>
    </row>
    <row r="82" spans="1:9" ht="12.75" customHeight="1" x14ac:dyDescent="0.25">
      <c r="A82" s="207" t="s">
        <v>121</v>
      </c>
      <c r="B82" s="207"/>
      <c r="C82" s="207"/>
      <c r="D82" s="207"/>
      <c r="E82" s="207"/>
      <c r="F82" s="207"/>
      <c r="G82" s="13">
        <v>74</v>
      </c>
      <c r="H82" s="29">
        <v>0</v>
      </c>
      <c r="I82" s="29">
        <v>0</v>
      </c>
    </row>
    <row r="83" spans="1:9" ht="12.75" customHeight="1" x14ac:dyDescent="0.25">
      <c r="A83" s="207" t="s">
        <v>122</v>
      </c>
      <c r="B83" s="207"/>
      <c r="C83" s="207"/>
      <c r="D83" s="207"/>
      <c r="E83" s="207"/>
      <c r="F83" s="207"/>
      <c r="G83" s="13">
        <v>75</v>
      </c>
      <c r="H83" s="29">
        <v>-109359833</v>
      </c>
      <c r="I83" s="29">
        <v>-209341631</v>
      </c>
    </row>
    <row r="84" spans="1:9" ht="12.75" customHeight="1" x14ac:dyDescent="0.25">
      <c r="A84" s="210" t="s">
        <v>123</v>
      </c>
      <c r="B84" s="210"/>
      <c r="C84" s="210"/>
      <c r="D84" s="210"/>
      <c r="E84" s="210"/>
      <c r="F84" s="210"/>
      <c r="G84" s="103">
        <v>76</v>
      </c>
      <c r="H84" s="29">
        <v>0</v>
      </c>
      <c r="I84" s="29">
        <v>0</v>
      </c>
    </row>
    <row r="85" spans="1:9" ht="12.75" customHeight="1" x14ac:dyDescent="0.25">
      <c r="A85" s="211" t="s">
        <v>393</v>
      </c>
      <c r="B85" s="211"/>
      <c r="C85" s="211"/>
      <c r="D85" s="211"/>
      <c r="E85" s="211"/>
      <c r="F85" s="211"/>
      <c r="G85" s="14">
        <v>77</v>
      </c>
      <c r="H85" s="30">
        <f>H86+H87+H88+H89+H90</f>
        <v>0</v>
      </c>
      <c r="I85" s="30">
        <f>I86+I87+I88+I89+I90</f>
        <v>0</v>
      </c>
    </row>
    <row r="86" spans="1:9" ht="25.5" customHeight="1" x14ac:dyDescent="0.25">
      <c r="A86" s="207" t="s">
        <v>394</v>
      </c>
      <c r="B86" s="207"/>
      <c r="C86" s="207"/>
      <c r="D86" s="207"/>
      <c r="E86" s="207"/>
      <c r="F86" s="207"/>
      <c r="G86" s="13">
        <v>78</v>
      </c>
      <c r="H86" s="29">
        <v>0</v>
      </c>
      <c r="I86" s="29">
        <v>0</v>
      </c>
    </row>
    <row r="87" spans="1:9" ht="12.75" customHeight="1" x14ac:dyDescent="0.25">
      <c r="A87" s="207" t="s">
        <v>124</v>
      </c>
      <c r="B87" s="207"/>
      <c r="C87" s="207"/>
      <c r="D87" s="207"/>
      <c r="E87" s="207"/>
      <c r="F87" s="207"/>
      <c r="G87" s="13">
        <v>79</v>
      </c>
      <c r="H87" s="29">
        <v>0</v>
      </c>
      <c r="I87" s="29">
        <v>0</v>
      </c>
    </row>
    <row r="88" spans="1:9" ht="12.75" customHeight="1" x14ac:dyDescent="0.25">
      <c r="A88" s="207" t="s">
        <v>125</v>
      </c>
      <c r="B88" s="207"/>
      <c r="C88" s="207"/>
      <c r="D88" s="207"/>
      <c r="E88" s="207"/>
      <c r="F88" s="207"/>
      <c r="G88" s="13">
        <v>80</v>
      </c>
      <c r="H88" s="29">
        <v>0</v>
      </c>
      <c r="I88" s="29">
        <v>0</v>
      </c>
    </row>
    <row r="89" spans="1:9" ht="12.75" customHeight="1" x14ac:dyDescent="0.25">
      <c r="A89" s="207" t="s">
        <v>395</v>
      </c>
      <c r="B89" s="207"/>
      <c r="C89" s="207"/>
      <c r="D89" s="207"/>
      <c r="E89" s="207"/>
      <c r="F89" s="207"/>
      <c r="G89" s="13">
        <v>81</v>
      </c>
      <c r="H89" s="29">
        <v>0</v>
      </c>
      <c r="I89" s="29">
        <v>0</v>
      </c>
    </row>
    <row r="90" spans="1:9" ht="25.5" customHeight="1" x14ac:dyDescent="0.25">
      <c r="A90" s="207" t="s">
        <v>396</v>
      </c>
      <c r="B90" s="207"/>
      <c r="C90" s="207"/>
      <c r="D90" s="207"/>
      <c r="E90" s="207"/>
      <c r="F90" s="207"/>
      <c r="G90" s="13">
        <v>82</v>
      </c>
      <c r="H90" s="29">
        <v>0</v>
      </c>
      <c r="I90" s="29">
        <v>0</v>
      </c>
    </row>
    <row r="91" spans="1:9" ht="24" customHeight="1" x14ac:dyDescent="0.25">
      <c r="A91" s="211" t="s">
        <v>397</v>
      </c>
      <c r="B91" s="211"/>
      <c r="C91" s="211"/>
      <c r="D91" s="211"/>
      <c r="E91" s="211"/>
      <c r="F91" s="211"/>
      <c r="G91" s="14">
        <v>83</v>
      </c>
      <c r="H91" s="30">
        <f>H92-H93</f>
        <v>27522944</v>
      </c>
      <c r="I91" s="30">
        <f>I92-I93</f>
        <v>95644625</v>
      </c>
    </row>
    <row r="92" spans="1:9" ht="12.75" customHeight="1" x14ac:dyDescent="0.25">
      <c r="A92" s="207" t="s">
        <v>126</v>
      </c>
      <c r="B92" s="207"/>
      <c r="C92" s="207"/>
      <c r="D92" s="207"/>
      <c r="E92" s="207"/>
      <c r="F92" s="207"/>
      <c r="G92" s="13">
        <v>84</v>
      </c>
      <c r="H92" s="29">
        <v>27522944</v>
      </c>
      <c r="I92" s="29">
        <v>95644625</v>
      </c>
    </row>
    <row r="93" spans="1:9" ht="12.75" customHeight="1" x14ac:dyDescent="0.25">
      <c r="A93" s="207" t="s">
        <v>127</v>
      </c>
      <c r="B93" s="207"/>
      <c r="C93" s="207"/>
      <c r="D93" s="207"/>
      <c r="E93" s="207"/>
      <c r="F93" s="207"/>
      <c r="G93" s="13">
        <v>85</v>
      </c>
      <c r="H93" s="29">
        <v>0</v>
      </c>
      <c r="I93" s="29">
        <v>0</v>
      </c>
    </row>
    <row r="94" spans="1:9" ht="12.75" customHeight="1" x14ac:dyDescent="0.25">
      <c r="A94" s="211" t="s">
        <v>398</v>
      </c>
      <c r="B94" s="211"/>
      <c r="C94" s="211"/>
      <c r="D94" s="211"/>
      <c r="E94" s="211"/>
      <c r="F94" s="211"/>
      <c r="G94" s="14">
        <v>86</v>
      </c>
      <c r="H94" s="30">
        <f>H95-H96</f>
        <v>64978844</v>
      </c>
      <c r="I94" s="30">
        <f>I95-I96</f>
        <v>47283915</v>
      </c>
    </row>
    <row r="95" spans="1:9" ht="12.75" customHeight="1" x14ac:dyDescent="0.25">
      <c r="A95" s="207" t="s">
        <v>128</v>
      </c>
      <c r="B95" s="207"/>
      <c r="C95" s="207"/>
      <c r="D95" s="207"/>
      <c r="E95" s="207"/>
      <c r="F95" s="207"/>
      <c r="G95" s="13">
        <v>87</v>
      </c>
      <c r="H95" s="29">
        <v>64978844</v>
      </c>
      <c r="I95" s="29">
        <v>47283915</v>
      </c>
    </row>
    <row r="96" spans="1:9" ht="12.75" customHeight="1" x14ac:dyDescent="0.25">
      <c r="A96" s="207" t="s">
        <v>129</v>
      </c>
      <c r="B96" s="207"/>
      <c r="C96" s="207"/>
      <c r="D96" s="207"/>
      <c r="E96" s="207"/>
      <c r="F96" s="207"/>
      <c r="G96" s="13">
        <v>88</v>
      </c>
      <c r="H96" s="29">
        <v>0</v>
      </c>
      <c r="I96" s="29">
        <v>0</v>
      </c>
    </row>
    <row r="97" spans="1:9" ht="12.75" customHeight="1" x14ac:dyDescent="0.25">
      <c r="A97" s="207" t="s">
        <v>130</v>
      </c>
      <c r="B97" s="207"/>
      <c r="C97" s="207"/>
      <c r="D97" s="207"/>
      <c r="E97" s="207"/>
      <c r="F97" s="207"/>
      <c r="G97" s="13">
        <v>89</v>
      </c>
      <c r="H97" s="29">
        <v>173095206</v>
      </c>
      <c r="I97" s="29">
        <v>144115555</v>
      </c>
    </row>
    <row r="98" spans="1:9" ht="12.75" customHeight="1" x14ac:dyDescent="0.25">
      <c r="A98" s="209" t="s">
        <v>399</v>
      </c>
      <c r="B98" s="209"/>
      <c r="C98" s="209"/>
      <c r="D98" s="209"/>
      <c r="E98" s="209"/>
      <c r="F98" s="209"/>
      <c r="G98" s="14">
        <v>90</v>
      </c>
      <c r="H98" s="30">
        <f>SUM(H99:H104)</f>
        <v>3790365</v>
      </c>
      <c r="I98" s="30">
        <f>SUM(I99:I104)</f>
        <v>13704642</v>
      </c>
    </row>
    <row r="99" spans="1:9" ht="31.95" customHeight="1" x14ac:dyDescent="0.25">
      <c r="A99" s="207" t="s">
        <v>131</v>
      </c>
      <c r="B99" s="207"/>
      <c r="C99" s="207"/>
      <c r="D99" s="207"/>
      <c r="E99" s="207"/>
      <c r="F99" s="207"/>
      <c r="G99" s="13">
        <v>91</v>
      </c>
      <c r="H99" s="29">
        <v>2152535</v>
      </c>
      <c r="I99" s="29">
        <v>6146425</v>
      </c>
    </row>
    <row r="100" spans="1:9" ht="12.75" customHeight="1" x14ac:dyDescent="0.25">
      <c r="A100" s="207" t="s">
        <v>132</v>
      </c>
      <c r="B100" s="207"/>
      <c r="C100" s="207"/>
      <c r="D100" s="207"/>
      <c r="E100" s="207"/>
      <c r="F100" s="207"/>
      <c r="G100" s="13">
        <v>92</v>
      </c>
      <c r="H100" s="29">
        <v>0</v>
      </c>
      <c r="I100" s="29">
        <v>0</v>
      </c>
    </row>
    <row r="101" spans="1:9" ht="12.75" customHeight="1" x14ac:dyDescent="0.25">
      <c r="A101" s="207" t="s">
        <v>133</v>
      </c>
      <c r="B101" s="207"/>
      <c r="C101" s="207"/>
      <c r="D101" s="207"/>
      <c r="E101" s="207"/>
      <c r="F101" s="207"/>
      <c r="G101" s="13">
        <v>93</v>
      </c>
      <c r="H101" s="29">
        <v>1637830</v>
      </c>
      <c r="I101" s="29">
        <v>5140999</v>
      </c>
    </row>
    <row r="102" spans="1:9" ht="12.75" customHeight="1" x14ac:dyDescent="0.25">
      <c r="A102" s="207" t="s">
        <v>134</v>
      </c>
      <c r="B102" s="207"/>
      <c r="C102" s="207"/>
      <c r="D102" s="207"/>
      <c r="E102" s="207"/>
      <c r="F102" s="207"/>
      <c r="G102" s="13">
        <v>94</v>
      </c>
      <c r="H102" s="29">
        <v>0</v>
      </c>
      <c r="I102" s="29">
        <v>0</v>
      </c>
    </row>
    <row r="103" spans="1:9" ht="12.75" customHeight="1" x14ac:dyDescent="0.25">
      <c r="A103" s="207" t="s">
        <v>135</v>
      </c>
      <c r="B103" s="207"/>
      <c r="C103" s="207"/>
      <c r="D103" s="207"/>
      <c r="E103" s="207"/>
      <c r="F103" s="207"/>
      <c r="G103" s="13">
        <v>95</v>
      </c>
      <c r="H103" s="29">
        <v>0</v>
      </c>
      <c r="I103" s="29">
        <v>0</v>
      </c>
    </row>
    <row r="104" spans="1:9" ht="12.75" customHeight="1" x14ac:dyDescent="0.25">
      <c r="A104" s="207" t="s">
        <v>136</v>
      </c>
      <c r="B104" s="207"/>
      <c r="C104" s="207"/>
      <c r="D104" s="207"/>
      <c r="E104" s="207"/>
      <c r="F104" s="207"/>
      <c r="G104" s="13">
        <v>96</v>
      </c>
      <c r="H104" s="29">
        <v>0</v>
      </c>
      <c r="I104" s="29">
        <v>2417218</v>
      </c>
    </row>
    <row r="105" spans="1:9" ht="12.75" customHeight="1" x14ac:dyDescent="0.25">
      <c r="A105" s="209" t="s">
        <v>400</v>
      </c>
      <c r="B105" s="209"/>
      <c r="C105" s="209"/>
      <c r="D105" s="209"/>
      <c r="E105" s="209"/>
      <c r="F105" s="209"/>
      <c r="G105" s="14">
        <v>97</v>
      </c>
      <c r="H105" s="30">
        <f>SUM(H106:H116)</f>
        <v>228717319</v>
      </c>
      <c r="I105" s="30">
        <f>SUM(I106:I116)</f>
        <v>603070769</v>
      </c>
    </row>
    <row r="106" spans="1:9" ht="12.75" customHeight="1" x14ac:dyDescent="0.25">
      <c r="A106" s="207" t="s">
        <v>137</v>
      </c>
      <c r="B106" s="207"/>
      <c r="C106" s="207"/>
      <c r="D106" s="207"/>
      <c r="E106" s="207"/>
      <c r="F106" s="207"/>
      <c r="G106" s="13">
        <v>98</v>
      </c>
      <c r="H106" s="29">
        <v>0</v>
      </c>
      <c r="I106" s="29">
        <v>0</v>
      </c>
    </row>
    <row r="107" spans="1:9" ht="24.6" customHeight="1" x14ac:dyDescent="0.25">
      <c r="A107" s="207" t="s">
        <v>138</v>
      </c>
      <c r="B107" s="207"/>
      <c r="C107" s="207"/>
      <c r="D107" s="207"/>
      <c r="E107" s="207"/>
      <c r="F107" s="207"/>
      <c r="G107" s="13">
        <v>99</v>
      </c>
      <c r="H107" s="29">
        <v>0</v>
      </c>
      <c r="I107" s="29">
        <v>0</v>
      </c>
    </row>
    <row r="108" spans="1:9" ht="12.75" customHeight="1" x14ac:dyDescent="0.25">
      <c r="A108" s="207" t="s">
        <v>139</v>
      </c>
      <c r="B108" s="207"/>
      <c r="C108" s="207"/>
      <c r="D108" s="207"/>
      <c r="E108" s="207"/>
      <c r="F108" s="207"/>
      <c r="G108" s="13">
        <v>100</v>
      </c>
      <c r="H108" s="29">
        <v>0</v>
      </c>
      <c r="I108" s="29">
        <v>0</v>
      </c>
    </row>
    <row r="109" spans="1:9" ht="21.6" customHeight="1" x14ac:dyDescent="0.25">
      <c r="A109" s="207" t="s">
        <v>140</v>
      </c>
      <c r="B109" s="207"/>
      <c r="C109" s="207"/>
      <c r="D109" s="207"/>
      <c r="E109" s="207"/>
      <c r="F109" s="207"/>
      <c r="G109" s="13">
        <v>101</v>
      </c>
      <c r="H109" s="29">
        <v>0</v>
      </c>
      <c r="I109" s="29">
        <v>0</v>
      </c>
    </row>
    <row r="110" spans="1:9" ht="12.75" customHeight="1" x14ac:dyDescent="0.25">
      <c r="A110" s="207" t="s">
        <v>141</v>
      </c>
      <c r="B110" s="207"/>
      <c r="C110" s="207"/>
      <c r="D110" s="207"/>
      <c r="E110" s="207"/>
      <c r="F110" s="207"/>
      <c r="G110" s="13">
        <v>102</v>
      </c>
      <c r="H110" s="29">
        <v>41334914</v>
      </c>
      <c r="I110" s="29">
        <v>88776059</v>
      </c>
    </row>
    <row r="111" spans="1:9" ht="12.75" customHeight="1" x14ac:dyDescent="0.25">
      <c r="A111" s="207" t="s">
        <v>142</v>
      </c>
      <c r="B111" s="207"/>
      <c r="C111" s="207"/>
      <c r="D111" s="207"/>
      <c r="E111" s="207"/>
      <c r="F111" s="207"/>
      <c r="G111" s="13">
        <v>103</v>
      </c>
      <c r="H111" s="29">
        <v>158588028</v>
      </c>
      <c r="I111" s="29">
        <v>161678518</v>
      </c>
    </row>
    <row r="112" spans="1:9" ht="12.75" customHeight="1" x14ac:dyDescent="0.25">
      <c r="A112" s="207" t="s">
        <v>143</v>
      </c>
      <c r="B112" s="207"/>
      <c r="C112" s="207"/>
      <c r="D112" s="207"/>
      <c r="E112" s="207"/>
      <c r="F112" s="207"/>
      <c r="G112" s="13">
        <v>104</v>
      </c>
      <c r="H112" s="29">
        <v>0</v>
      </c>
      <c r="I112" s="29">
        <v>0</v>
      </c>
    </row>
    <row r="113" spans="1:9" ht="12.75" customHeight="1" x14ac:dyDescent="0.25">
      <c r="A113" s="207" t="s">
        <v>144</v>
      </c>
      <c r="B113" s="207"/>
      <c r="C113" s="207"/>
      <c r="D113" s="207"/>
      <c r="E113" s="207"/>
      <c r="F113" s="207"/>
      <c r="G113" s="13">
        <v>105</v>
      </c>
      <c r="H113" s="29">
        <v>0</v>
      </c>
      <c r="I113" s="29">
        <v>0</v>
      </c>
    </row>
    <row r="114" spans="1:9" ht="12.75" customHeight="1" x14ac:dyDescent="0.25">
      <c r="A114" s="207" t="s">
        <v>145</v>
      </c>
      <c r="B114" s="207"/>
      <c r="C114" s="207"/>
      <c r="D114" s="207"/>
      <c r="E114" s="207"/>
      <c r="F114" s="207"/>
      <c r="G114" s="13">
        <v>106</v>
      </c>
      <c r="H114" s="29">
        <v>0</v>
      </c>
      <c r="I114" s="29">
        <v>300435120</v>
      </c>
    </row>
    <row r="115" spans="1:9" ht="12.75" customHeight="1" x14ac:dyDescent="0.25">
      <c r="A115" s="207" t="s">
        <v>146</v>
      </c>
      <c r="B115" s="207"/>
      <c r="C115" s="207"/>
      <c r="D115" s="207"/>
      <c r="E115" s="207"/>
      <c r="F115" s="207"/>
      <c r="G115" s="13">
        <v>107</v>
      </c>
      <c r="H115" s="29">
        <v>22507275</v>
      </c>
      <c r="I115" s="29">
        <v>46632743</v>
      </c>
    </row>
    <row r="116" spans="1:9" ht="12.75" customHeight="1" x14ac:dyDescent="0.25">
      <c r="A116" s="207" t="s">
        <v>147</v>
      </c>
      <c r="B116" s="207"/>
      <c r="C116" s="207"/>
      <c r="D116" s="207"/>
      <c r="E116" s="207"/>
      <c r="F116" s="207"/>
      <c r="G116" s="13">
        <v>108</v>
      </c>
      <c r="H116" s="29">
        <v>6287102</v>
      </c>
      <c r="I116" s="29">
        <v>5548329</v>
      </c>
    </row>
    <row r="117" spans="1:9" ht="12.75" customHeight="1" x14ac:dyDescent="0.25">
      <c r="A117" s="209" t="s">
        <v>401</v>
      </c>
      <c r="B117" s="209"/>
      <c r="C117" s="209"/>
      <c r="D117" s="209"/>
      <c r="E117" s="209"/>
      <c r="F117" s="209"/>
      <c r="G117" s="14">
        <v>109</v>
      </c>
      <c r="H117" s="30">
        <f>SUM(H118:H131)</f>
        <v>230875622</v>
      </c>
      <c r="I117" s="30">
        <f>SUM(I118:I131)</f>
        <v>278873672</v>
      </c>
    </row>
    <row r="118" spans="1:9" ht="12.75" customHeight="1" x14ac:dyDescent="0.25">
      <c r="A118" s="207" t="s">
        <v>148</v>
      </c>
      <c r="B118" s="207"/>
      <c r="C118" s="207"/>
      <c r="D118" s="207"/>
      <c r="E118" s="207"/>
      <c r="F118" s="207"/>
      <c r="G118" s="13">
        <v>110</v>
      </c>
      <c r="H118" s="29">
        <v>0</v>
      </c>
      <c r="I118" s="29">
        <v>0</v>
      </c>
    </row>
    <row r="119" spans="1:9" ht="22.2" customHeight="1" x14ac:dyDescent="0.25">
      <c r="A119" s="207" t="s">
        <v>149</v>
      </c>
      <c r="B119" s="207"/>
      <c r="C119" s="207"/>
      <c r="D119" s="207"/>
      <c r="E119" s="207"/>
      <c r="F119" s="207"/>
      <c r="G119" s="13">
        <v>111</v>
      </c>
      <c r="H119" s="29">
        <v>0</v>
      </c>
      <c r="I119" s="29">
        <v>0</v>
      </c>
    </row>
    <row r="120" spans="1:9" ht="12.75" customHeight="1" x14ac:dyDescent="0.25">
      <c r="A120" s="207" t="s">
        <v>150</v>
      </c>
      <c r="B120" s="207"/>
      <c r="C120" s="207"/>
      <c r="D120" s="207"/>
      <c r="E120" s="207"/>
      <c r="F120" s="207"/>
      <c r="G120" s="13">
        <v>112</v>
      </c>
      <c r="H120" s="29">
        <v>0</v>
      </c>
      <c r="I120" s="29">
        <v>0</v>
      </c>
    </row>
    <row r="121" spans="1:9" ht="23.4" customHeight="1" x14ac:dyDescent="0.25">
      <c r="A121" s="207" t="s">
        <v>151</v>
      </c>
      <c r="B121" s="207"/>
      <c r="C121" s="207"/>
      <c r="D121" s="207"/>
      <c r="E121" s="207"/>
      <c r="F121" s="207"/>
      <c r="G121" s="13">
        <v>113</v>
      </c>
      <c r="H121" s="29">
        <v>0</v>
      </c>
      <c r="I121" s="29">
        <v>0</v>
      </c>
    </row>
    <row r="122" spans="1:9" ht="12.75" customHeight="1" x14ac:dyDescent="0.25">
      <c r="A122" s="207" t="s">
        <v>152</v>
      </c>
      <c r="B122" s="207"/>
      <c r="C122" s="207"/>
      <c r="D122" s="207"/>
      <c r="E122" s="207"/>
      <c r="F122" s="207"/>
      <c r="G122" s="13">
        <v>114</v>
      </c>
      <c r="H122" s="29">
        <v>0</v>
      </c>
      <c r="I122" s="29">
        <v>0</v>
      </c>
    </row>
    <row r="123" spans="1:9" ht="12.75" customHeight="1" x14ac:dyDescent="0.25">
      <c r="A123" s="207" t="s">
        <v>153</v>
      </c>
      <c r="B123" s="207"/>
      <c r="C123" s="207"/>
      <c r="D123" s="207"/>
      <c r="E123" s="207"/>
      <c r="F123" s="207"/>
      <c r="G123" s="13">
        <v>115</v>
      </c>
      <c r="H123" s="29">
        <v>114873190</v>
      </c>
      <c r="I123" s="29">
        <v>122450511</v>
      </c>
    </row>
    <row r="124" spans="1:9" ht="12.75" customHeight="1" x14ac:dyDescent="0.25">
      <c r="A124" s="207" t="s">
        <v>154</v>
      </c>
      <c r="B124" s="207"/>
      <c r="C124" s="207"/>
      <c r="D124" s="207"/>
      <c r="E124" s="207"/>
      <c r="F124" s="207"/>
      <c r="G124" s="13">
        <v>116</v>
      </c>
      <c r="H124" s="29">
        <v>7649021</v>
      </c>
      <c r="I124" s="29">
        <v>5586188</v>
      </c>
    </row>
    <row r="125" spans="1:9" ht="12.75" customHeight="1" x14ac:dyDescent="0.25">
      <c r="A125" s="207" t="s">
        <v>155</v>
      </c>
      <c r="B125" s="207"/>
      <c r="C125" s="207"/>
      <c r="D125" s="207"/>
      <c r="E125" s="207"/>
      <c r="F125" s="207"/>
      <c r="G125" s="13">
        <v>117</v>
      </c>
      <c r="H125" s="29">
        <v>31793789</v>
      </c>
      <c r="I125" s="29">
        <v>35905384</v>
      </c>
    </row>
    <row r="126" spans="1:9" x14ac:dyDescent="0.25">
      <c r="A126" s="207" t="s">
        <v>156</v>
      </c>
      <c r="B126" s="207"/>
      <c r="C126" s="207"/>
      <c r="D126" s="207"/>
      <c r="E126" s="207"/>
      <c r="F126" s="207"/>
      <c r="G126" s="13">
        <v>118</v>
      </c>
      <c r="H126" s="29">
        <v>0</v>
      </c>
      <c r="I126" s="29">
        <v>0</v>
      </c>
    </row>
    <row r="127" spans="1:9" x14ac:dyDescent="0.25">
      <c r="A127" s="207" t="s">
        <v>157</v>
      </c>
      <c r="B127" s="207"/>
      <c r="C127" s="207"/>
      <c r="D127" s="207"/>
      <c r="E127" s="207"/>
      <c r="F127" s="207"/>
      <c r="G127" s="13">
        <v>119</v>
      </c>
      <c r="H127" s="29">
        <v>25087089</v>
      </c>
      <c r="I127" s="29">
        <v>51669642</v>
      </c>
    </row>
    <row r="128" spans="1:9" x14ac:dyDescent="0.25">
      <c r="A128" s="207" t="s">
        <v>158</v>
      </c>
      <c r="B128" s="207"/>
      <c r="C128" s="207"/>
      <c r="D128" s="207"/>
      <c r="E128" s="207"/>
      <c r="F128" s="207"/>
      <c r="G128" s="13">
        <v>120</v>
      </c>
      <c r="H128" s="29">
        <v>30623413</v>
      </c>
      <c r="I128" s="29">
        <v>39852884</v>
      </c>
    </row>
    <row r="129" spans="1:9" x14ac:dyDescent="0.25">
      <c r="A129" s="207" t="s">
        <v>159</v>
      </c>
      <c r="B129" s="207"/>
      <c r="C129" s="207"/>
      <c r="D129" s="207"/>
      <c r="E129" s="207"/>
      <c r="F129" s="207"/>
      <c r="G129" s="13">
        <v>121</v>
      </c>
      <c r="H129" s="29">
        <v>0</v>
      </c>
      <c r="I129" s="29">
        <v>0</v>
      </c>
    </row>
    <row r="130" spans="1:9" x14ac:dyDescent="0.25">
      <c r="A130" s="207" t="s">
        <v>160</v>
      </c>
      <c r="B130" s="207"/>
      <c r="C130" s="207"/>
      <c r="D130" s="207"/>
      <c r="E130" s="207"/>
      <c r="F130" s="207"/>
      <c r="G130" s="13">
        <v>122</v>
      </c>
      <c r="H130" s="29">
        <v>0</v>
      </c>
      <c r="I130" s="29">
        <v>0</v>
      </c>
    </row>
    <row r="131" spans="1:9" x14ac:dyDescent="0.25">
      <c r="A131" s="207" t="s">
        <v>161</v>
      </c>
      <c r="B131" s="207"/>
      <c r="C131" s="207"/>
      <c r="D131" s="207"/>
      <c r="E131" s="207"/>
      <c r="F131" s="207"/>
      <c r="G131" s="13">
        <v>123</v>
      </c>
      <c r="H131" s="29">
        <v>20849120</v>
      </c>
      <c r="I131" s="29">
        <v>23409063</v>
      </c>
    </row>
    <row r="132" spans="1:9" ht="22.2" customHeight="1" x14ac:dyDescent="0.25">
      <c r="A132" s="208" t="s">
        <v>162</v>
      </c>
      <c r="B132" s="208"/>
      <c r="C132" s="208"/>
      <c r="D132" s="208"/>
      <c r="E132" s="208"/>
      <c r="F132" s="208"/>
      <c r="G132" s="13">
        <v>124</v>
      </c>
      <c r="H132" s="29">
        <v>39219673</v>
      </c>
      <c r="I132" s="29">
        <v>47857006</v>
      </c>
    </row>
    <row r="133" spans="1:9" x14ac:dyDescent="0.25">
      <c r="A133" s="209" t="s">
        <v>402</v>
      </c>
      <c r="B133" s="209"/>
      <c r="C133" s="209"/>
      <c r="D133" s="209"/>
      <c r="E133" s="209"/>
      <c r="F133" s="209"/>
      <c r="G133" s="14">
        <v>125</v>
      </c>
      <c r="H133" s="30">
        <f>H75+H98+H105+H117+H132</f>
        <v>911653705</v>
      </c>
      <c r="I133" s="30">
        <f>I75+I98+I105+I117+I132</f>
        <v>1279663803</v>
      </c>
    </row>
    <row r="134" spans="1:9" x14ac:dyDescent="0.25">
      <c r="A134" s="208" t="s">
        <v>163</v>
      </c>
      <c r="B134" s="208"/>
      <c r="C134" s="208"/>
      <c r="D134" s="208"/>
      <c r="E134" s="208"/>
      <c r="F134" s="208"/>
      <c r="G134" s="13">
        <v>126</v>
      </c>
      <c r="H134" s="29">
        <v>0</v>
      </c>
      <c r="I134" s="29">
        <v>0</v>
      </c>
    </row>
  </sheetData>
  <sheetProtection algorithmName="SHA-512" hashValue="O6It8BVxtjP4TPI6Oqit72jPYM060exs4yKEEFoKvSJDecI52pEVOeZP04ExKX9skL93BiqPbL9DYalbN+tAmA==" saltValue="VOv5kfcLH/ue6xHBtyEFw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headerFooter>
    <oddHeader>&amp;L&amp;"Calibri"&amp;10&amp;KFF0000 This document / e-mail is CONFIDENTIAL&amp;1#_x000D_&amp;C&amp;G</oddHeader>
    <oddFooter>&amp;L_x000D_&amp;1#&amp;"Calibri"&amp;8&amp;K000000 Classified as Highly Confidential</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N20" sqref="N20"/>
    </sheetView>
  </sheetViews>
  <sheetFormatPr defaultRowHeight="13.2" x14ac:dyDescent="0.25"/>
  <cols>
    <col min="1" max="7" width="9.109375" style="1"/>
    <col min="8" max="11" width="14.6640625" style="32" customWidth="1"/>
    <col min="12" max="263" width="9.109375" style="1"/>
    <col min="264" max="264" width="9.88671875" style="1" bestFit="1" customWidth="1"/>
    <col min="265" max="265" width="11.6640625" style="1" bestFit="1" customWidth="1"/>
    <col min="266" max="519" width="9.109375" style="1"/>
    <col min="520" max="520" width="9.88671875" style="1" bestFit="1" customWidth="1"/>
    <col min="521" max="521" width="11.6640625" style="1" bestFit="1" customWidth="1"/>
    <col min="522" max="775" width="9.109375" style="1"/>
    <col min="776" max="776" width="9.88671875" style="1" bestFit="1" customWidth="1"/>
    <col min="777" max="777" width="11.6640625" style="1" bestFit="1" customWidth="1"/>
    <col min="778" max="1031" width="9.109375" style="1"/>
    <col min="1032" max="1032" width="9.88671875" style="1" bestFit="1" customWidth="1"/>
    <col min="1033" max="1033" width="11.6640625" style="1" bestFit="1" customWidth="1"/>
    <col min="1034" max="1287" width="9.109375" style="1"/>
    <col min="1288" max="1288" width="9.88671875" style="1" bestFit="1" customWidth="1"/>
    <col min="1289" max="1289" width="11.6640625" style="1" bestFit="1" customWidth="1"/>
    <col min="1290" max="1543" width="9.109375" style="1"/>
    <col min="1544" max="1544" width="9.88671875" style="1" bestFit="1" customWidth="1"/>
    <col min="1545" max="1545" width="11.6640625" style="1" bestFit="1" customWidth="1"/>
    <col min="1546" max="1799" width="9.109375" style="1"/>
    <col min="1800" max="1800" width="9.88671875" style="1" bestFit="1" customWidth="1"/>
    <col min="1801" max="1801" width="11.6640625" style="1" bestFit="1" customWidth="1"/>
    <col min="1802" max="2055" width="9.109375" style="1"/>
    <col min="2056" max="2056" width="9.88671875" style="1" bestFit="1" customWidth="1"/>
    <col min="2057" max="2057" width="11.6640625" style="1" bestFit="1" customWidth="1"/>
    <col min="2058" max="2311" width="9.109375" style="1"/>
    <col min="2312" max="2312" width="9.88671875" style="1" bestFit="1" customWidth="1"/>
    <col min="2313" max="2313" width="11.6640625" style="1" bestFit="1" customWidth="1"/>
    <col min="2314" max="2567" width="9.109375" style="1"/>
    <col min="2568" max="2568" width="9.88671875" style="1" bestFit="1" customWidth="1"/>
    <col min="2569" max="2569" width="11.6640625" style="1" bestFit="1" customWidth="1"/>
    <col min="2570" max="2823" width="9.109375" style="1"/>
    <col min="2824" max="2824" width="9.88671875" style="1" bestFit="1" customWidth="1"/>
    <col min="2825" max="2825" width="11.6640625" style="1" bestFit="1" customWidth="1"/>
    <col min="2826" max="3079" width="9.109375" style="1"/>
    <col min="3080" max="3080" width="9.88671875" style="1" bestFit="1" customWidth="1"/>
    <col min="3081" max="3081" width="11.6640625" style="1" bestFit="1" customWidth="1"/>
    <col min="3082" max="3335" width="9.109375" style="1"/>
    <col min="3336" max="3336" width="9.88671875" style="1" bestFit="1" customWidth="1"/>
    <col min="3337" max="3337" width="11.6640625" style="1" bestFit="1" customWidth="1"/>
    <col min="3338" max="3591" width="9.109375" style="1"/>
    <col min="3592" max="3592" width="9.88671875" style="1" bestFit="1" customWidth="1"/>
    <col min="3593" max="3593" width="11.6640625" style="1" bestFit="1" customWidth="1"/>
    <col min="3594" max="3847" width="9.109375" style="1"/>
    <col min="3848" max="3848" width="9.88671875" style="1" bestFit="1" customWidth="1"/>
    <col min="3849" max="3849" width="11.6640625" style="1" bestFit="1" customWidth="1"/>
    <col min="3850" max="4103" width="9.109375" style="1"/>
    <col min="4104" max="4104" width="9.88671875" style="1" bestFit="1" customWidth="1"/>
    <col min="4105" max="4105" width="11.6640625" style="1" bestFit="1" customWidth="1"/>
    <col min="4106" max="4359" width="9.109375" style="1"/>
    <col min="4360" max="4360" width="9.88671875" style="1" bestFit="1" customWidth="1"/>
    <col min="4361" max="4361" width="11.6640625" style="1" bestFit="1" customWidth="1"/>
    <col min="4362" max="4615" width="9.109375" style="1"/>
    <col min="4616" max="4616" width="9.88671875" style="1" bestFit="1" customWidth="1"/>
    <col min="4617" max="4617" width="11.6640625" style="1" bestFit="1" customWidth="1"/>
    <col min="4618" max="4871" width="9.109375" style="1"/>
    <col min="4872" max="4872" width="9.88671875" style="1" bestFit="1" customWidth="1"/>
    <col min="4873" max="4873" width="11.6640625" style="1" bestFit="1" customWidth="1"/>
    <col min="4874" max="5127" width="9.109375" style="1"/>
    <col min="5128" max="5128" width="9.88671875" style="1" bestFit="1" customWidth="1"/>
    <col min="5129" max="5129" width="11.6640625" style="1" bestFit="1" customWidth="1"/>
    <col min="5130" max="5383" width="9.109375" style="1"/>
    <col min="5384" max="5384" width="9.88671875" style="1" bestFit="1" customWidth="1"/>
    <col min="5385" max="5385" width="11.6640625" style="1" bestFit="1" customWidth="1"/>
    <col min="5386" max="5639" width="9.109375" style="1"/>
    <col min="5640" max="5640" width="9.88671875" style="1" bestFit="1" customWidth="1"/>
    <col min="5641" max="5641" width="11.6640625" style="1" bestFit="1" customWidth="1"/>
    <col min="5642" max="5895" width="9.109375" style="1"/>
    <col min="5896" max="5896" width="9.88671875" style="1" bestFit="1" customWidth="1"/>
    <col min="5897" max="5897" width="11.6640625" style="1" bestFit="1" customWidth="1"/>
    <col min="5898" max="6151" width="9.109375" style="1"/>
    <col min="6152" max="6152" width="9.88671875" style="1" bestFit="1" customWidth="1"/>
    <col min="6153" max="6153" width="11.6640625" style="1" bestFit="1" customWidth="1"/>
    <col min="6154" max="6407" width="9.109375" style="1"/>
    <col min="6408" max="6408" width="9.88671875" style="1" bestFit="1" customWidth="1"/>
    <col min="6409" max="6409" width="11.6640625" style="1" bestFit="1" customWidth="1"/>
    <col min="6410" max="6663" width="9.109375" style="1"/>
    <col min="6664" max="6664" width="9.88671875" style="1" bestFit="1" customWidth="1"/>
    <col min="6665" max="6665" width="11.6640625" style="1" bestFit="1" customWidth="1"/>
    <col min="6666" max="6919" width="9.109375" style="1"/>
    <col min="6920" max="6920" width="9.88671875" style="1" bestFit="1" customWidth="1"/>
    <col min="6921" max="6921" width="11.6640625" style="1" bestFit="1" customWidth="1"/>
    <col min="6922" max="7175" width="9.109375" style="1"/>
    <col min="7176" max="7176" width="9.88671875" style="1" bestFit="1" customWidth="1"/>
    <col min="7177" max="7177" width="11.6640625" style="1" bestFit="1" customWidth="1"/>
    <col min="7178" max="7431" width="9.109375" style="1"/>
    <col min="7432" max="7432" width="9.88671875" style="1" bestFit="1" customWidth="1"/>
    <col min="7433" max="7433" width="11.6640625" style="1" bestFit="1" customWidth="1"/>
    <col min="7434" max="7687" width="9.109375" style="1"/>
    <col min="7688" max="7688" width="9.88671875" style="1" bestFit="1" customWidth="1"/>
    <col min="7689" max="7689" width="11.6640625" style="1" bestFit="1" customWidth="1"/>
    <col min="7690" max="7943" width="9.109375" style="1"/>
    <col min="7944" max="7944" width="9.88671875" style="1" bestFit="1" customWidth="1"/>
    <col min="7945" max="7945" width="11.6640625" style="1" bestFit="1" customWidth="1"/>
    <col min="7946" max="8199" width="9.109375" style="1"/>
    <col min="8200" max="8200" width="9.88671875" style="1" bestFit="1" customWidth="1"/>
    <col min="8201" max="8201" width="11.6640625" style="1" bestFit="1" customWidth="1"/>
    <col min="8202" max="8455" width="9.109375" style="1"/>
    <col min="8456" max="8456" width="9.88671875" style="1" bestFit="1" customWidth="1"/>
    <col min="8457" max="8457" width="11.6640625" style="1" bestFit="1" customWidth="1"/>
    <col min="8458" max="8711" width="9.109375" style="1"/>
    <col min="8712" max="8712" width="9.88671875" style="1" bestFit="1" customWidth="1"/>
    <col min="8713" max="8713" width="11.6640625" style="1" bestFit="1" customWidth="1"/>
    <col min="8714" max="8967" width="9.109375" style="1"/>
    <col min="8968" max="8968" width="9.88671875" style="1" bestFit="1" customWidth="1"/>
    <col min="8969" max="8969" width="11.6640625" style="1" bestFit="1" customWidth="1"/>
    <col min="8970" max="9223" width="9.109375" style="1"/>
    <col min="9224" max="9224" width="9.88671875" style="1" bestFit="1" customWidth="1"/>
    <col min="9225" max="9225" width="11.6640625" style="1" bestFit="1" customWidth="1"/>
    <col min="9226" max="9479" width="9.109375" style="1"/>
    <col min="9480" max="9480" width="9.88671875" style="1" bestFit="1" customWidth="1"/>
    <col min="9481" max="9481" width="11.6640625" style="1" bestFit="1" customWidth="1"/>
    <col min="9482" max="9735" width="9.109375" style="1"/>
    <col min="9736" max="9736" width="9.88671875" style="1" bestFit="1" customWidth="1"/>
    <col min="9737" max="9737" width="11.6640625" style="1" bestFit="1" customWidth="1"/>
    <col min="9738" max="9991" width="9.109375" style="1"/>
    <col min="9992" max="9992" width="9.88671875" style="1" bestFit="1" customWidth="1"/>
    <col min="9993" max="9993" width="11.6640625" style="1" bestFit="1" customWidth="1"/>
    <col min="9994" max="10247" width="9.109375" style="1"/>
    <col min="10248" max="10248" width="9.88671875" style="1" bestFit="1" customWidth="1"/>
    <col min="10249" max="10249" width="11.6640625" style="1" bestFit="1" customWidth="1"/>
    <col min="10250" max="10503" width="9.109375" style="1"/>
    <col min="10504" max="10504" width="9.88671875" style="1" bestFit="1" customWidth="1"/>
    <col min="10505" max="10505" width="11.6640625" style="1" bestFit="1" customWidth="1"/>
    <col min="10506" max="10759" width="9.109375" style="1"/>
    <col min="10760" max="10760" width="9.88671875" style="1" bestFit="1" customWidth="1"/>
    <col min="10761" max="10761" width="11.6640625" style="1" bestFit="1" customWidth="1"/>
    <col min="10762" max="11015" width="9.109375" style="1"/>
    <col min="11016" max="11016" width="9.88671875" style="1" bestFit="1" customWidth="1"/>
    <col min="11017" max="11017" width="11.6640625" style="1" bestFit="1" customWidth="1"/>
    <col min="11018" max="11271" width="9.109375" style="1"/>
    <col min="11272" max="11272" width="9.88671875" style="1" bestFit="1" customWidth="1"/>
    <col min="11273" max="11273" width="11.6640625" style="1" bestFit="1" customWidth="1"/>
    <col min="11274" max="11527" width="9.109375" style="1"/>
    <col min="11528" max="11528" width="9.88671875" style="1" bestFit="1" customWidth="1"/>
    <col min="11529" max="11529" width="11.6640625" style="1" bestFit="1" customWidth="1"/>
    <col min="11530" max="11783" width="9.109375" style="1"/>
    <col min="11784" max="11784" width="9.88671875" style="1" bestFit="1" customWidth="1"/>
    <col min="11785" max="11785" width="11.6640625" style="1" bestFit="1" customWidth="1"/>
    <col min="11786" max="12039" width="9.109375" style="1"/>
    <col min="12040" max="12040" width="9.88671875" style="1" bestFit="1" customWidth="1"/>
    <col min="12041" max="12041" width="11.6640625" style="1" bestFit="1" customWidth="1"/>
    <col min="12042" max="12295" width="9.109375" style="1"/>
    <col min="12296" max="12296" width="9.88671875" style="1" bestFit="1" customWidth="1"/>
    <col min="12297" max="12297" width="11.6640625" style="1" bestFit="1" customWidth="1"/>
    <col min="12298" max="12551" width="9.109375" style="1"/>
    <col min="12552" max="12552" width="9.88671875" style="1" bestFit="1" customWidth="1"/>
    <col min="12553" max="12553" width="11.6640625" style="1" bestFit="1" customWidth="1"/>
    <col min="12554" max="12807" width="9.109375" style="1"/>
    <col min="12808" max="12808" width="9.88671875" style="1" bestFit="1" customWidth="1"/>
    <col min="12809" max="12809" width="11.6640625" style="1" bestFit="1" customWidth="1"/>
    <col min="12810" max="13063" width="9.109375" style="1"/>
    <col min="13064" max="13064" width="9.88671875" style="1" bestFit="1" customWidth="1"/>
    <col min="13065" max="13065" width="11.6640625" style="1" bestFit="1" customWidth="1"/>
    <col min="13066" max="13319" width="9.109375" style="1"/>
    <col min="13320" max="13320" width="9.88671875" style="1" bestFit="1" customWidth="1"/>
    <col min="13321" max="13321" width="11.6640625" style="1" bestFit="1" customWidth="1"/>
    <col min="13322" max="13575" width="9.109375" style="1"/>
    <col min="13576" max="13576" width="9.88671875" style="1" bestFit="1" customWidth="1"/>
    <col min="13577" max="13577" width="11.6640625" style="1" bestFit="1" customWidth="1"/>
    <col min="13578" max="13831" width="9.109375" style="1"/>
    <col min="13832" max="13832" width="9.88671875" style="1" bestFit="1" customWidth="1"/>
    <col min="13833" max="13833" width="11.6640625" style="1" bestFit="1" customWidth="1"/>
    <col min="13834" max="14087" width="9.109375" style="1"/>
    <col min="14088" max="14088" width="9.88671875" style="1" bestFit="1" customWidth="1"/>
    <col min="14089" max="14089" width="11.6640625" style="1" bestFit="1" customWidth="1"/>
    <col min="14090" max="14343" width="9.109375" style="1"/>
    <col min="14344" max="14344" width="9.88671875" style="1" bestFit="1" customWidth="1"/>
    <col min="14345" max="14345" width="11.6640625" style="1" bestFit="1" customWidth="1"/>
    <col min="14346" max="14599" width="9.109375" style="1"/>
    <col min="14600" max="14600" width="9.88671875" style="1" bestFit="1" customWidth="1"/>
    <col min="14601" max="14601" width="11.6640625" style="1" bestFit="1" customWidth="1"/>
    <col min="14602" max="14855" width="9.109375" style="1"/>
    <col min="14856" max="14856" width="9.88671875" style="1" bestFit="1" customWidth="1"/>
    <col min="14857" max="14857" width="11.6640625" style="1" bestFit="1" customWidth="1"/>
    <col min="14858" max="15111" width="9.109375" style="1"/>
    <col min="15112" max="15112" width="9.88671875" style="1" bestFit="1" customWidth="1"/>
    <col min="15113" max="15113" width="11.6640625" style="1" bestFit="1" customWidth="1"/>
    <col min="15114" max="15367" width="9.109375" style="1"/>
    <col min="15368" max="15368" width="9.88671875" style="1" bestFit="1" customWidth="1"/>
    <col min="15369" max="15369" width="11.6640625" style="1" bestFit="1" customWidth="1"/>
    <col min="15370" max="15623" width="9.109375" style="1"/>
    <col min="15624" max="15624" width="9.88671875" style="1" bestFit="1" customWidth="1"/>
    <col min="15625" max="15625" width="11.6640625" style="1" bestFit="1" customWidth="1"/>
    <col min="15626" max="15879" width="9.109375" style="1"/>
    <col min="15880" max="15880" width="9.88671875" style="1" bestFit="1" customWidth="1"/>
    <col min="15881" max="15881" width="11.6640625" style="1" bestFit="1" customWidth="1"/>
    <col min="15882" max="16135" width="9.109375" style="1"/>
    <col min="16136" max="16136" width="9.88671875" style="1" bestFit="1" customWidth="1"/>
    <col min="16137" max="16137" width="11.6640625" style="1" bestFit="1" customWidth="1"/>
    <col min="16138" max="16384" width="9.109375" style="1"/>
  </cols>
  <sheetData>
    <row r="1" spans="1:11" x14ac:dyDescent="0.25">
      <c r="A1" s="244" t="s">
        <v>164</v>
      </c>
      <c r="B1" s="215"/>
      <c r="C1" s="215"/>
      <c r="D1" s="215"/>
      <c r="E1" s="215"/>
      <c r="F1" s="215"/>
      <c r="G1" s="215"/>
      <c r="H1" s="215"/>
      <c r="I1" s="215"/>
    </row>
    <row r="2" spans="1:11" x14ac:dyDescent="0.25">
      <c r="A2" s="243" t="s">
        <v>626</v>
      </c>
      <c r="B2" s="217"/>
      <c r="C2" s="217"/>
      <c r="D2" s="217"/>
      <c r="E2" s="217"/>
      <c r="F2" s="217"/>
      <c r="G2" s="217"/>
      <c r="H2" s="217"/>
      <c r="I2" s="217"/>
      <c r="J2" s="104"/>
      <c r="K2" s="104"/>
    </row>
    <row r="3" spans="1:11" x14ac:dyDescent="0.25">
      <c r="A3" s="248" t="s">
        <v>165</v>
      </c>
      <c r="B3" s="249"/>
      <c r="C3" s="249"/>
      <c r="D3" s="249"/>
      <c r="E3" s="249"/>
      <c r="F3" s="249"/>
      <c r="G3" s="249"/>
      <c r="H3" s="249"/>
      <c r="I3" s="249"/>
      <c r="J3" s="250"/>
      <c r="K3" s="250"/>
    </row>
    <row r="4" spans="1:11" x14ac:dyDescent="0.25">
      <c r="A4" s="251" t="s">
        <v>599</v>
      </c>
      <c r="B4" s="252"/>
      <c r="C4" s="252"/>
      <c r="D4" s="252"/>
      <c r="E4" s="252"/>
      <c r="F4" s="252"/>
      <c r="G4" s="252"/>
      <c r="H4" s="252"/>
      <c r="I4" s="252"/>
      <c r="J4" s="253"/>
      <c r="K4" s="253"/>
    </row>
    <row r="5" spans="1:11" ht="22.2" customHeight="1" x14ac:dyDescent="0.25">
      <c r="A5" s="245" t="s">
        <v>166</v>
      </c>
      <c r="B5" s="225"/>
      <c r="C5" s="225"/>
      <c r="D5" s="225"/>
      <c r="E5" s="225"/>
      <c r="F5" s="225"/>
      <c r="G5" s="245" t="s">
        <v>167</v>
      </c>
      <c r="H5" s="246" t="s">
        <v>168</v>
      </c>
      <c r="I5" s="247"/>
      <c r="J5" s="246" t="s">
        <v>169</v>
      </c>
      <c r="K5" s="247"/>
    </row>
    <row r="6" spans="1:11" x14ac:dyDescent="0.25">
      <c r="A6" s="225"/>
      <c r="B6" s="225"/>
      <c r="C6" s="225"/>
      <c r="D6" s="225"/>
      <c r="E6" s="225"/>
      <c r="F6" s="225"/>
      <c r="G6" s="225"/>
      <c r="H6" s="16" t="s">
        <v>170</v>
      </c>
      <c r="I6" s="16" t="s">
        <v>171</v>
      </c>
      <c r="J6" s="16" t="s">
        <v>172</v>
      </c>
      <c r="K6" s="16" t="s">
        <v>173</v>
      </c>
    </row>
    <row r="7" spans="1:11" x14ac:dyDescent="0.25">
      <c r="A7" s="254">
        <v>1</v>
      </c>
      <c r="B7" s="223"/>
      <c r="C7" s="223"/>
      <c r="D7" s="223"/>
      <c r="E7" s="223"/>
      <c r="F7" s="223"/>
      <c r="G7" s="15">
        <v>2</v>
      </c>
      <c r="H7" s="16">
        <v>3</v>
      </c>
      <c r="I7" s="16">
        <v>4</v>
      </c>
      <c r="J7" s="16">
        <v>5</v>
      </c>
      <c r="K7" s="16">
        <v>6</v>
      </c>
    </row>
    <row r="8" spans="1:11" x14ac:dyDescent="0.25">
      <c r="A8" s="237" t="s">
        <v>403</v>
      </c>
      <c r="B8" s="238"/>
      <c r="C8" s="238"/>
      <c r="D8" s="238"/>
      <c r="E8" s="238"/>
      <c r="F8" s="238"/>
      <c r="G8" s="14">
        <v>1</v>
      </c>
      <c r="H8" s="105">
        <f>SUM(H9:H13)</f>
        <v>583382787</v>
      </c>
      <c r="I8" s="105">
        <f>SUM(I9:I13)</f>
        <v>202187336</v>
      </c>
      <c r="J8" s="105">
        <f>SUM(J9:J13)</f>
        <v>948365079</v>
      </c>
      <c r="K8" s="105">
        <f>SUM(K9:K13)</f>
        <v>341391696</v>
      </c>
    </row>
    <row r="9" spans="1:11" x14ac:dyDescent="0.25">
      <c r="A9" s="207" t="s">
        <v>174</v>
      </c>
      <c r="B9" s="207"/>
      <c r="C9" s="207"/>
      <c r="D9" s="207"/>
      <c r="E9" s="207"/>
      <c r="F9" s="207"/>
      <c r="G9" s="13">
        <v>2</v>
      </c>
      <c r="H9" s="29">
        <v>0</v>
      </c>
      <c r="I9" s="29">
        <v>0</v>
      </c>
      <c r="J9" s="29">
        <v>0</v>
      </c>
      <c r="K9" s="29">
        <v>0</v>
      </c>
    </row>
    <row r="10" spans="1:11" x14ac:dyDescent="0.25">
      <c r="A10" s="207" t="s">
        <v>175</v>
      </c>
      <c r="B10" s="207"/>
      <c r="C10" s="207"/>
      <c r="D10" s="207"/>
      <c r="E10" s="207"/>
      <c r="F10" s="207"/>
      <c r="G10" s="13">
        <v>3</v>
      </c>
      <c r="H10" s="29">
        <v>577538987</v>
      </c>
      <c r="I10" s="29">
        <v>200036009</v>
      </c>
      <c r="J10" s="29">
        <v>930626690</v>
      </c>
      <c r="K10" s="29">
        <v>337187450</v>
      </c>
    </row>
    <row r="11" spans="1:11" x14ac:dyDescent="0.25">
      <c r="A11" s="207" t="s">
        <v>176</v>
      </c>
      <c r="B11" s="207"/>
      <c r="C11" s="207"/>
      <c r="D11" s="207"/>
      <c r="E11" s="207"/>
      <c r="F11" s="207"/>
      <c r="G11" s="13">
        <v>4</v>
      </c>
      <c r="H11" s="29">
        <v>0</v>
      </c>
      <c r="I11" s="29">
        <v>0</v>
      </c>
      <c r="J11" s="29">
        <v>0</v>
      </c>
      <c r="K11" s="29">
        <v>0</v>
      </c>
    </row>
    <row r="12" spans="1:11" x14ac:dyDescent="0.25">
      <c r="A12" s="207" t="s">
        <v>177</v>
      </c>
      <c r="B12" s="207"/>
      <c r="C12" s="207"/>
      <c r="D12" s="207"/>
      <c r="E12" s="207"/>
      <c r="F12" s="207"/>
      <c r="G12" s="13">
        <v>5</v>
      </c>
      <c r="H12" s="29">
        <v>0</v>
      </c>
      <c r="I12" s="29">
        <v>0</v>
      </c>
      <c r="J12" s="29">
        <v>0</v>
      </c>
      <c r="K12" s="29">
        <v>0</v>
      </c>
    </row>
    <row r="13" spans="1:11" x14ac:dyDescent="0.25">
      <c r="A13" s="207" t="s">
        <v>178</v>
      </c>
      <c r="B13" s="207"/>
      <c r="C13" s="207"/>
      <c r="D13" s="207"/>
      <c r="E13" s="207"/>
      <c r="F13" s="207"/>
      <c r="G13" s="13">
        <v>6</v>
      </c>
      <c r="H13" s="29">
        <v>5843800</v>
      </c>
      <c r="I13" s="29">
        <v>2151327</v>
      </c>
      <c r="J13" s="29">
        <v>17738389</v>
      </c>
      <c r="K13" s="29">
        <v>4204246</v>
      </c>
    </row>
    <row r="14" spans="1:11" ht="22.2" customHeight="1" x14ac:dyDescent="0.25">
      <c r="A14" s="237" t="s">
        <v>404</v>
      </c>
      <c r="B14" s="238"/>
      <c r="C14" s="238"/>
      <c r="D14" s="238"/>
      <c r="E14" s="238"/>
      <c r="F14" s="238"/>
      <c r="G14" s="14">
        <v>7</v>
      </c>
      <c r="H14" s="105">
        <f>H15+H16+H20+H24+H25+H26+H29+H36</f>
        <v>526603778</v>
      </c>
      <c r="I14" s="105">
        <f>I15+I16+I20+I24+I25+I26+I29+I36</f>
        <v>181780401</v>
      </c>
      <c r="J14" s="105">
        <f>J15+J16+J20+J24+J25+J26+J29+J36</f>
        <v>884607902</v>
      </c>
      <c r="K14" s="105">
        <f>K15+K16+K20+K24+K25+K26+K29+K36</f>
        <v>314599082</v>
      </c>
    </row>
    <row r="15" spans="1:11" x14ac:dyDescent="0.25">
      <c r="A15" s="207" t="s">
        <v>179</v>
      </c>
      <c r="B15" s="207"/>
      <c r="C15" s="207"/>
      <c r="D15" s="207"/>
      <c r="E15" s="207"/>
      <c r="F15" s="207"/>
      <c r="G15" s="13">
        <v>8</v>
      </c>
      <c r="H15" s="29">
        <v>0</v>
      </c>
      <c r="I15" s="29">
        <v>0</v>
      </c>
      <c r="J15" s="29">
        <v>0</v>
      </c>
      <c r="K15" s="29">
        <v>0</v>
      </c>
    </row>
    <row r="16" spans="1:11" x14ac:dyDescent="0.25">
      <c r="A16" s="211" t="s">
        <v>405</v>
      </c>
      <c r="B16" s="211"/>
      <c r="C16" s="211"/>
      <c r="D16" s="211"/>
      <c r="E16" s="211"/>
      <c r="F16" s="211"/>
      <c r="G16" s="14">
        <v>9</v>
      </c>
      <c r="H16" s="105">
        <f>SUM(H17:H19)</f>
        <v>78722819</v>
      </c>
      <c r="I16" s="105">
        <f>SUM(I17:I19)</f>
        <v>26261572</v>
      </c>
      <c r="J16" s="105">
        <f>SUM(J17:J19)</f>
        <v>83517748</v>
      </c>
      <c r="K16" s="105">
        <f>SUM(K17:K19)</f>
        <v>27546264</v>
      </c>
    </row>
    <row r="17" spans="1:11" x14ac:dyDescent="0.25">
      <c r="A17" s="239" t="s">
        <v>180</v>
      </c>
      <c r="B17" s="239"/>
      <c r="C17" s="239"/>
      <c r="D17" s="239"/>
      <c r="E17" s="239"/>
      <c r="F17" s="239"/>
      <c r="G17" s="13">
        <v>10</v>
      </c>
      <c r="H17" s="29">
        <v>1932034</v>
      </c>
      <c r="I17" s="29">
        <v>811940</v>
      </c>
      <c r="J17" s="29">
        <v>2165537</v>
      </c>
      <c r="K17" s="29">
        <v>755715</v>
      </c>
    </row>
    <row r="18" spans="1:11" x14ac:dyDescent="0.25">
      <c r="A18" s="239" t="s">
        <v>181</v>
      </c>
      <c r="B18" s="239"/>
      <c r="C18" s="239"/>
      <c r="D18" s="239"/>
      <c r="E18" s="239"/>
      <c r="F18" s="239"/>
      <c r="G18" s="13">
        <v>11</v>
      </c>
      <c r="H18" s="29">
        <v>8744792</v>
      </c>
      <c r="I18" s="29">
        <v>1746461</v>
      </c>
      <c r="J18" s="29">
        <v>4290807</v>
      </c>
      <c r="K18" s="29">
        <v>1114201</v>
      </c>
    </row>
    <row r="19" spans="1:11" x14ac:dyDescent="0.25">
      <c r="A19" s="239" t="s">
        <v>182</v>
      </c>
      <c r="B19" s="239"/>
      <c r="C19" s="239"/>
      <c r="D19" s="239"/>
      <c r="E19" s="239"/>
      <c r="F19" s="239"/>
      <c r="G19" s="13">
        <v>12</v>
      </c>
      <c r="H19" s="29">
        <v>68045993</v>
      </c>
      <c r="I19" s="29">
        <v>23703171</v>
      </c>
      <c r="J19" s="29">
        <v>77061404</v>
      </c>
      <c r="K19" s="29">
        <v>25676348</v>
      </c>
    </row>
    <row r="20" spans="1:11" x14ac:dyDescent="0.25">
      <c r="A20" s="211" t="s">
        <v>406</v>
      </c>
      <c r="B20" s="211"/>
      <c r="C20" s="211"/>
      <c r="D20" s="211"/>
      <c r="E20" s="211"/>
      <c r="F20" s="211"/>
      <c r="G20" s="14">
        <v>13</v>
      </c>
      <c r="H20" s="105">
        <f>SUM(H21:H23)</f>
        <v>374264567</v>
      </c>
      <c r="I20" s="105">
        <f>SUM(I21:I23)</f>
        <v>130251702</v>
      </c>
      <c r="J20" s="105">
        <f>SUM(J21:J23)</f>
        <v>681321269</v>
      </c>
      <c r="K20" s="105">
        <f>SUM(K21:K23)</f>
        <v>244139906</v>
      </c>
    </row>
    <row r="21" spans="1:11" x14ac:dyDescent="0.25">
      <c r="A21" s="239" t="s">
        <v>183</v>
      </c>
      <c r="B21" s="239"/>
      <c r="C21" s="239"/>
      <c r="D21" s="239"/>
      <c r="E21" s="239"/>
      <c r="F21" s="239"/>
      <c r="G21" s="13">
        <v>14</v>
      </c>
      <c r="H21" s="29">
        <v>252454201</v>
      </c>
      <c r="I21" s="29">
        <v>87403586</v>
      </c>
      <c r="J21" s="29">
        <v>476527779</v>
      </c>
      <c r="K21" s="29">
        <v>179341673</v>
      </c>
    </row>
    <row r="22" spans="1:11" x14ac:dyDescent="0.25">
      <c r="A22" s="239" t="s">
        <v>184</v>
      </c>
      <c r="B22" s="239"/>
      <c r="C22" s="239"/>
      <c r="D22" s="239"/>
      <c r="E22" s="239"/>
      <c r="F22" s="239"/>
      <c r="G22" s="13">
        <v>15</v>
      </c>
      <c r="H22" s="29">
        <v>80639002</v>
      </c>
      <c r="I22" s="29">
        <v>28039767</v>
      </c>
      <c r="J22" s="29">
        <v>124435093</v>
      </c>
      <c r="K22" s="29">
        <v>36896020</v>
      </c>
    </row>
    <row r="23" spans="1:11" x14ac:dyDescent="0.25">
      <c r="A23" s="239" t="s">
        <v>185</v>
      </c>
      <c r="B23" s="239"/>
      <c r="C23" s="239"/>
      <c r="D23" s="239"/>
      <c r="E23" s="239"/>
      <c r="F23" s="239"/>
      <c r="G23" s="13">
        <v>16</v>
      </c>
      <c r="H23" s="29">
        <v>41171364</v>
      </c>
      <c r="I23" s="29">
        <v>14808349</v>
      </c>
      <c r="J23" s="29">
        <v>80358397</v>
      </c>
      <c r="K23" s="29">
        <v>27902213</v>
      </c>
    </row>
    <row r="24" spans="1:11" x14ac:dyDescent="0.25">
      <c r="A24" s="207" t="s">
        <v>186</v>
      </c>
      <c r="B24" s="207"/>
      <c r="C24" s="207"/>
      <c r="D24" s="207"/>
      <c r="E24" s="207"/>
      <c r="F24" s="207"/>
      <c r="G24" s="13">
        <v>17</v>
      </c>
      <c r="H24" s="29">
        <v>43306718</v>
      </c>
      <c r="I24" s="29">
        <v>15610206</v>
      </c>
      <c r="J24" s="29">
        <v>65687757</v>
      </c>
      <c r="K24" s="29">
        <v>21868051</v>
      </c>
    </row>
    <row r="25" spans="1:11" x14ac:dyDescent="0.25">
      <c r="A25" s="207" t="s">
        <v>187</v>
      </c>
      <c r="B25" s="207"/>
      <c r="C25" s="207"/>
      <c r="D25" s="207"/>
      <c r="E25" s="207"/>
      <c r="F25" s="207"/>
      <c r="G25" s="13">
        <v>18</v>
      </c>
      <c r="H25" s="29">
        <v>29626837</v>
      </c>
      <c r="I25" s="29">
        <v>9910289</v>
      </c>
      <c r="J25" s="29">
        <v>50519484</v>
      </c>
      <c r="K25" s="29">
        <v>19343565</v>
      </c>
    </row>
    <row r="26" spans="1:11" x14ac:dyDescent="0.25">
      <c r="A26" s="211" t="s">
        <v>407</v>
      </c>
      <c r="B26" s="211"/>
      <c r="C26" s="211"/>
      <c r="D26" s="211"/>
      <c r="E26" s="211"/>
      <c r="F26" s="211"/>
      <c r="G26" s="14">
        <v>19</v>
      </c>
      <c r="H26" s="105">
        <f>H27+H28</f>
        <v>0</v>
      </c>
      <c r="I26" s="105">
        <f>I27+I28</f>
        <v>0</v>
      </c>
      <c r="J26" s="105">
        <f>J27+J28</f>
        <v>0</v>
      </c>
      <c r="K26" s="105">
        <f>K27+K28</f>
        <v>0</v>
      </c>
    </row>
    <row r="27" spans="1:11" x14ac:dyDescent="0.25">
      <c r="A27" s="239" t="s">
        <v>188</v>
      </c>
      <c r="B27" s="239"/>
      <c r="C27" s="239"/>
      <c r="D27" s="239"/>
      <c r="E27" s="239"/>
      <c r="F27" s="239"/>
      <c r="G27" s="13">
        <v>20</v>
      </c>
      <c r="H27" s="29">
        <v>0</v>
      </c>
      <c r="I27" s="29">
        <v>0</v>
      </c>
      <c r="J27" s="29">
        <v>0</v>
      </c>
      <c r="K27" s="29">
        <v>0</v>
      </c>
    </row>
    <row r="28" spans="1:11" x14ac:dyDescent="0.25">
      <c r="A28" s="239" t="s">
        <v>189</v>
      </c>
      <c r="B28" s="239"/>
      <c r="C28" s="239"/>
      <c r="D28" s="239"/>
      <c r="E28" s="239"/>
      <c r="F28" s="239"/>
      <c r="G28" s="13">
        <v>21</v>
      </c>
      <c r="H28" s="29">
        <v>0</v>
      </c>
      <c r="I28" s="29">
        <v>0</v>
      </c>
      <c r="J28" s="29">
        <v>0</v>
      </c>
      <c r="K28" s="29">
        <v>0</v>
      </c>
    </row>
    <row r="29" spans="1:11" x14ac:dyDescent="0.25">
      <c r="A29" s="211" t="s">
        <v>408</v>
      </c>
      <c r="B29" s="211"/>
      <c r="C29" s="211"/>
      <c r="D29" s="211"/>
      <c r="E29" s="211"/>
      <c r="F29" s="211"/>
      <c r="G29" s="14">
        <v>22</v>
      </c>
      <c r="H29" s="105">
        <f>SUM(H30:H35)</f>
        <v>682837</v>
      </c>
      <c r="I29" s="105">
        <f>SUM(I30:I35)</f>
        <v>-253368</v>
      </c>
      <c r="J29" s="105">
        <f>SUM(J30:J35)</f>
        <v>3561644</v>
      </c>
      <c r="K29" s="105">
        <f>SUM(K30:K35)</f>
        <v>1701296</v>
      </c>
    </row>
    <row r="30" spans="1:11" x14ac:dyDescent="0.25">
      <c r="A30" s="239" t="s">
        <v>190</v>
      </c>
      <c r="B30" s="239"/>
      <c r="C30" s="239"/>
      <c r="D30" s="239"/>
      <c r="E30" s="239"/>
      <c r="F30" s="239"/>
      <c r="G30" s="13">
        <v>23</v>
      </c>
      <c r="H30" s="29">
        <v>561733</v>
      </c>
      <c r="I30" s="29">
        <v>-290442</v>
      </c>
      <c r="J30" s="29">
        <v>2798012</v>
      </c>
      <c r="K30" s="29">
        <v>1458201</v>
      </c>
    </row>
    <row r="31" spans="1:11" x14ac:dyDescent="0.25">
      <c r="A31" s="239" t="s">
        <v>191</v>
      </c>
      <c r="B31" s="239"/>
      <c r="C31" s="239"/>
      <c r="D31" s="239"/>
      <c r="E31" s="239"/>
      <c r="F31" s="239"/>
      <c r="G31" s="13">
        <v>24</v>
      </c>
      <c r="H31" s="29">
        <v>0</v>
      </c>
      <c r="I31" s="29">
        <v>0</v>
      </c>
      <c r="J31" s="29">
        <v>0</v>
      </c>
      <c r="K31" s="29">
        <v>0</v>
      </c>
    </row>
    <row r="32" spans="1:11" x14ac:dyDescent="0.25">
      <c r="A32" s="239" t="s">
        <v>192</v>
      </c>
      <c r="B32" s="239"/>
      <c r="C32" s="239"/>
      <c r="D32" s="239"/>
      <c r="E32" s="239"/>
      <c r="F32" s="239"/>
      <c r="G32" s="13">
        <v>25</v>
      </c>
      <c r="H32" s="29">
        <v>121104</v>
      </c>
      <c r="I32" s="29">
        <v>37074</v>
      </c>
      <c r="J32" s="29">
        <v>763632</v>
      </c>
      <c r="K32" s="29">
        <v>243095</v>
      </c>
    </row>
    <row r="33" spans="1:11" x14ac:dyDescent="0.25">
      <c r="A33" s="239" t="s">
        <v>193</v>
      </c>
      <c r="B33" s="239"/>
      <c r="C33" s="239"/>
      <c r="D33" s="239"/>
      <c r="E33" s="239"/>
      <c r="F33" s="239"/>
      <c r="G33" s="13">
        <v>26</v>
      </c>
      <c r="H33" s="29">
        <v>0</v>
      </c>
      <c r="I33" s="29">
        <v>0</v>
      </c>
      <c r="J33" s="29">
        <v>0</v>
      </c>
      <c r="K33" s="29">
        <v>0</v>
      </c>
    </row>
    <row r="34" spans="1:11" x14ac:dyDescent="0.25">
      <c r="A34" s="239" t="s">
        <v>194</v>
      </c>
      <c r="B34" s="239"/>
      <c r="C34" s="239"/>
      <c r="D34" s="239"/>
      <c r="E34" s="239"/>
      <c r="F34" s="239"/>
      <c r="G34" s="13">
        <v>27</v>
      </c>
      <c r="H34" s="29">
        <v>0</v>
      </c>
      <c r="I34" s="29">
        <v>0</v>
      </c>
      <c r="J34" s="29">
        <v>0</v>
      </c>
      <c r="K34" s="29">
        <v>0</v>
      </c>
    </row>
    <row r="35" spans="1:11" x14ac:dyDescent="0.25">
      <c r="A35" s="239" t="s">
        <v>195</v>
      </c>
      <c r="B35" s="239"/>
      <c r="C35" s="239"/>
      <c r="D35" s="239"/>
      <c r="E35" s="239"/>
      <c r="F35" s="239"/>
      <c r="G35" s="13">
        <v>28</v>
      </c>
      <c r="H35" s="29">
        <v>0</v>
      </c>
      <c r="I35" s="29">
        <v>0</v>
      </c>
      <c r="J35" s="29">
        <v>0</v>
      </c>
      <c r="K35" s="29">
        <v>0</v>
      </c>
    </row>
    <row r="36" spans="1:11" x14ac:dyDescent="0.25">
      <c r="A36" s="207" t="s">
        <v>196</v>
      </c>
      <c r="B36" s="207"/>
      <c r="C36" s="207"/>
      <c r="D36" s="207"/>
      <c r="E36" s="207"/>
      <c r="F36" s="207"/>
      <c r="G36" s="13">
        <v>29</v>
      </c>
      <c r="H36" s="29">
        <v>0</v>
      </c>
      <c r="I36" s="29">
        <v>0</v>
      </c>
      <c r="J36" s="29">
        <v>0</v>
      </c>
      <c r="K36" s="29">
        <v>0</v>
      </c>
    </row>
    <row r="37" spans="1:11" x14ac:dyDescent="0.25">
      <c r="A37" s="237" t="s">
        <v>409</v>
      </c>
      <c r="B37" s="238"/>
      <c r="C37" s="238"/>
      <c r="D37" s="238"/>
      <c r="E37" s="238"/>
      <c r="F37" s="238"/>
      <c r="G37" s="14">
        <v>30</v>
      </c>
      <c r="H37" s="105">
        <f>SUM(H38:H47)</f>
        <v>13634374</v>
      </c>
      <c r="I37" s="105">
        <f>SUM(I38:I47)</f>
        <v>4999367</v>
      </c>
      <c r="J37" s="105">
        <f>SUM(J38:J47)</f>
        <v>11768672</v>
      </c>
      <c r="K37" s="105">
        <f>SUM(K38:K47)</f>
        <v>4023943</v>
      </c>
    </row>
    <row r="38" spans="1:11" ht="23.4" customHeight="1" x14ac:dyDescent="0.25">
      <c r="A38" s="207" t="s">
        <v>197</v>
      </c>
      <c r="B38" s="207"/>
      <c r="C38" s="207"/>
      <c r="D38" s="207"/>
      <c r="E38" s="207"/>
      <c r="F38" s="207"/>
      <c r="G38" s="13">
        <v>31</v>
      </c>
      <c r="H38" s="29">
        <v>0</v>
      </c>
      <c r="I38" s="29">
        <v>0</v>
      </c>
      <c r="J38" s="29">
        <v>0</v>
      </c>
      <c r="K38" s="29">
        <v>0</v>
      </c>
    </row>
    <row r="39" spans="1:11" ht="25.2" customHeight="1" x14ac:dyDescent="0.25">
      <c r="A39" s="207" t="s">
        <v>198</v>
      </c>
      <c r="B39" s="207"/>
      <c r="C39" s="207"/>
      <c r="D39" s="207"/>
      <c r="E39" s="207"/>
      <c r="F39" s="207"/>
      <c r="G39" s="13">
        <v>32</v>
      </c>
      <c r="H39" s="29">
        <v>0</v>
      </c>
      <c r="I39" s="29">
        <v>0</v>
      </c>
      <c r="J39" s="29">
        <v>0</v>
      </c>
      <c r="K39" s="29">
        <v>0</v>
      </c>
    </row>
    <row r="40" spans="1:11" ht="25.2" customHeight="1" x14ac:dyDescent="0.25">
      <c r="A40" s="207" t="s">
        <v>199</v>
      </c>
      <c r="B40" s="207"/>
      <c r="C40" s="207"/>
      <c r="D40" s="207"/>
      <c r="E40" s="207"/>
      <c r="F40" s="207"/>
      <c r="G40" s="13">
        <v>33</v>
      </c>
      <c r="H40" s="29">
        <v>0</v>
      </c>
      <c r="I40" s="29">
        <v>0</v>
      </c>
      <c r="J40" s="29">
        <v>0</v>
      </c>
      <c r="K40" s="29">
        <v>0</v>
      </c>
    </row>
    <row r="41" spans="1:11" ht="25.2" customHeight="1" x14ac:dyDescent="0.25">
      <c r="A41" s="207" t="s">
        <v>200</v>
      </c>
      <c r="B41" s="207"/>
      <c r="C41" s="207"/>
      <c r="D41" s="207"/>
      <c r="E41" s="207"/>
      <c r="F41" s="207"/>
      <c r="G41" s="13">
        <v>34</v>
      </c>
      <c r="H41" s="29">
        <v>0</v>
      </c>
      <c r="I41" s="29">
        <v>0</v>
      </c>
      <c r="J41" s="29">
        <v>0</v>
      </c>
      <c r="K41" s="29">
        <v>0</v>
      </c>
    </row>
    <row r="42" spans="1:11" ht="25.2" customHeight="1" x14ac:dyDescent="0.25">
      <c r="A42" s="207" t="s">
        <v>201</v>
      </c>
      <c r="B42" s="207"/>
      <c r="C42" s="207"/>
      <c r="D42" s="207"/>
      <c r="E42" s="207"/>
      <c r="F42" s="207"/>
      <c r="G42" s="13">
        <v>35</v>
      </c>
      <c r="H42" s="29">
        <v>0</v>
      </c>
      <c r="I42" s="29">
        <v>0</v>
      </c>
      <c r="J42" s="29">
        <v>0</v>
      </c>
      <c r="K42" s="29">
        <v>0</v>
      </c>
    </row>
    <row r="43" spans="1:11" x14ac:dyDescent="0.25">
      <c r="A43" s="207" t="s">
        <v>202</v>
      </c>
      <c r="B43" s="207"/>
      <c r="C43" s="207"/>
      <c r="D43" s="207"/>
      <c r="E43" s="207"/>
      <c r="F43" s="207"/>
      <c r="G43" s="13">
        <v>36</v>
      </c>
      <c r="H43" s="29">
        <v>98061</v>
      </c>
      <c r="I43" s="29">
        <v>98061</v>
      </c>
      <c r="J43" s="29">
        <v>0</v>
      </c>
      <c r="K43" s="29">
        <v>0</v>
      </c>
    </row>
    <row r="44" spans="1:11" x14ac:dyDescent="0.25">
      <c r="A44" s="207" t="s">
        <v>203</v>
      </c>
      <c r="B44" s="207"/>
      <c r="C44" s="207"/>
      <c r="D44" s="207"/>
      <c r="E44" s="207"/>
      <c r="F44" s="207"/>
      <c r="G44" s="13">
        <v>37</v>
      </c>
      <c r="H44" s="29">
        <v>1855557</v>
      </c>
      <c r="I44" s="29">
        <v>510088</v>
      </c>
      <c r="J44" s="29">
        <v>1435649</v>
      </c>
      <c r="K44" s="29">
        <v>279053</v>
      </c>
    </row>
    <row r="45" spans="1:11" x14ac:dyDescent="0.25">
      <c r="A45" s="207" t="s">
        <v>204</v>
      </c>
      <c r="B45" s="207"/>
      <c r="C45" s="207"/>
      <c r="D45" s="207"/>
      <c r="E45" s="207"/>
      <c r="F45" s="207"/>
      <c r="G45" s="13">
        <v>38</v>
      </c>
      <c r="H45" s="29">
        <v>10715874</v>
      </c>
      <c r="I45" s="29">
        <v>3620449</v>
      </c>
      <c r="J45" s="29">
        <v>10333023</v>
      </c>
      <c r="K45" s="29">
        <v>3744890</v>
      </c>
    </row>
    <row r="46" spans="1:11" x14ac:dyDescent="0.25">
      <c r="A46" s="207" t="s">
        <v>205</v>
      </c>
      <c r="B46" s="207"/>
      <c r="C46" s="207"/>
      <c r="D46" s="207"/>
      <c r="E46" s="207"/>
      <c r="F46" s="207"/>
      <c r="G46" s="13">
        <v>39</v>
      </c>
      <c r="H46" s="29">
        <v>0</v>
      </c>
      <c r="I46" s="29">
        <v>0</v>
      </c>
      <c r="J46" s="29">
        <v>0</v>
      </c>
      <c r="K46" s="29">
        <v>0</v>
      </c>
    </row>
    <row r="47" spans="1:11" x14ac:dyDescent="0.25">
      <c r="A47" s="207" t="s">
        <v>206</v>
      </c>
      <c r="B47" s="207"/>
      <c r="C47" s="207"/>
      <c r="D47" s="207"/>
      <c r="E47" s="207"/>
      <c r="F47" s="207"/>
      <c r="G47" s="13">
        <v>40</v>
      </c>
      <c r="H47" s="29">
        <v>964882</v>
      </c>
      <c r="I47" s="29">
        <v>770769</v>
      </c>
      <c r="J47" s="29">
        <v>0</v>
      </c>
      <c r="K47" s="29">
        <v>0</v>
      </c>
    </row>
    <row r="48" spans="1:11" x14ac:dyDescent="0.25">
      <c r="A48" s="237" t="s">
        <v>410</v>
      </c>
      <c r="B48" s="238"/>
      <c r="C48" s="238"/>
      <c r="D48" s="238"/>
      <c r="E48" s="238"/>
      <c r="F48" s="238"/>
      <c r="G48" s="14">
        <v>41</v>
      </c>
      <c r="H48" s="105">
        <f>SUM(H49:H55)</f>
        <v>25944180</v>
      </c>
      <c r="I48" s="105">
        <f>SUM(I49:I55)</f>
        <v>7077621</v>
      </c>
      <c r="J48" s="105">
        <f>SUM(J49:J55)</f>
        <v>24624517</v>
      </c>
      <c r="K48" s="105">
        <f>SUM(K49:K55)</f>
        <v>9632146</v>
      </c>
    </row>
    <row r="49" spans="1:11" ht="25.2" customHeight="1" x14ac:dyDescent="0.25">
      <c r="A49" s="207" t="s">
        <v>207</v>
      </c>
      <c r="B49" s="207"/>
      <c r="C49" s="207"/>
      <c r="D49" s="207"/>
      <c r="E49" s="207"/>
      <c r="F49" s="207"/>
      <c r="G49" s="13">
        <v>42</v>
      </c>
      <c r="H49" s="29">
        <v>0</v>
      </c>
      <c r="I49" s="29">
        <v>0</v>
      </c>
      <c r="J49" s="29">
        <v>0</v>
      </c>
      <c r="K49" s="29">
        <v>0</v>
      </c>
    </row>
    <row r="50" spans="1:11" ht="24" customHeight="1" x14ac:dyDescent="0.25">
      <c r="A50" s="233" t="s">
        <v>208</v>
      </c>
      <c r="B50" s="233"/>
      <c r="C50" s="233"/>
      <c r="D50" s="233"/>
      <c r="E50" s="233"/>
      <c r="F50" s="233"/>
      <c r="G50" s="13">
        <v>43</v>
      </c>
      <c r="H50" s="29">
        <v>0</v>
      </c>
      <c r="I50" s="29">
        <v>0</v>
      </c>
      <c r="J50" s="29">
        <v>0</v>
      </c>
      <c r="K50" s="29">
        <v>0</v>
      </c>
    </row>
    <row r="51" spans="1:11" x14ac:dyDescent="0.25">
      <c r="A51" s="233" t="s">
        <v>209</v>
      </c>
      <c r="B51" s="233"/>
      <c r="C51" s="233"/>
      <c r="D51" s="233"/>
      <c r="E51" s="233"/>
      <c r="F51" s="233"/>
      <c r="G51" s="13">
        <v>44</v>
      </c>
      <c r="H51" s="29">
        <v>8797836</v>
      </c>
      <c r="I51" s="29">
        <v>2610825</v>
      </c>
      <c r="J51" s="29">
        <v>16220028</v>
      </c>
      <c r="K51" s="29">
        <v>5731183</v>
      </c>
    </row>
    <row r="52" spans="1:11" x14ac:dyDescent="0.25">
      <c r="A52" s="233" t="s">
        <v>210</v>
      </c>
      <c r="B52" s="233"/>
      <c r="C52" s="233"/>
      <c r="D52" s="233"/>
      <c r="E52" s="233"/>
      <c r="F52" s="233"/>
      <c r="G52" s="13">
        <v>45</v>
      </c>
      <c r="H52" s="29">
        <v>15093636</v>
      </c>
      <c r="I52" s="29">
        <v>4320215</v>
      </c>
      <c r="J52" s="29">
        <v>7625812</v>
      </c>
      <c r="K52" s="29">
        <v>3431663</v>
      </c>
    </row>
    <row r="53" spans="1:11" x14ac:dyDescent="0.25">
      <c r="A53" s="233" t="s">
        <v>211</v>
      </c>
      <c r="B53" s="233"/>
      <c r="C53" s="233"/>
      <c r="D53" s="233"/>
      <c r="E53" s="233"/>
      <c r="F53" s="233"/>
      <c r="G53" s="13">
        <v>46</v>
      </c>
      <c r="H53" s="29">
        <v>0</v>
      </c>
      <c r="I53" s="29">
        <v>0</v>
      </c>
      <c r="J53" s="29">
        <v>343283</v>
      </c>
      <c r="K53" s="29">
        <v>343283</v>
      </c>
    </row>
    <row r="54" spans="1:11" x14ac:dyDescent="0.25">
      <c r="A54" s="233" t="s">
        <v>212</v>
      </c>
      <c r="B54" s="233"/>
      <c r="C54" s="233"/>
      <c r="D54" s="233"/>
      <c r="E54" s="233"/>
      <c r="F54" s="233"/>
      <c r="G54" s="13">
        <v>47</v>
      </c>
      <c r="H54" s="29">
        <v>0</v>
      </c>
      <c r="I54" s="29">
        <v>0</v>
      </c>
      <c r="J54" s="29">
        <v>0</v>
      </c>
      <c r="K54" s="29">
        <v>0</v>
      </c>
    </row>
    <row r="55" spans="1:11" x14ac:dyDescent="0.25">
      <c r="A55" s="233" t="s">
        <v>213</v>
      </c>
      <c r="B55" s="233"/>
      <c r="C55" s="233"/>
      <c r="D55" s="233"/>
      <c r="E55" s="233"/>
      <c r="F55" s="233"/>
      <c r="G55" s="13">
        <v>48</v>
      </c>
      <c r="H55" s="29">
        <v>2052708</v>
      </c>
      <c r="I55" s="29">
        <v>146581</v>
      </c>
      <c r="J55" s="29">
        <v>435394</v>
      </c>
      <c r="K55" s="29">
        <v>126017</v>
      </c>
    </row>
    <row r="56" spans="1:11" ht="22.2" customHeight="1" x14ac:dyDescent="0.25">
      <c r="A56" s="242" t="s">
        <v>214</v>
      </c>
      <c r="B56" s="242"/>
      <c r="C56" s="242"/>
      <c r="D56" s="242"/>
      <c r="E56" s="242"/>
      <c r="F56" s="242"/>
      <c r="G56" s="13">
        <v>49</v>
      </c>
      <c r="H56" s="29">
        <v>0</v>
      </c>
      <c r="I56" s="29">
        <v>0</v>
      </c>
      <c r="J56" s="29">
        <v>0</v>
      </c>
      <c r="K56" s="29">
        <v>0</v>
      </c>
    </row>
    <row r="57" spans="1:11" x14ac:dyDescent="0.25">
      <c r="A57" s="242" t="s">
        <v>215</v>
      </c>
      <c r="B57" s="242"/>
      <c r="C57" s="242"/>
      <c r="D57" s="242"/>
      <c r="E57" s="242"/>
      <c r="F57" s="242"/>
      <c r="G57" s="13">
        <v>50</v>
      </c>
      <c r="H57" s="29">
        <v>0</v>
      </c>
      <c r="I57" s="29">
        <v>0</v>
      </c>
      <c r="J57" s="29">
        <v>0</v>
      </c>
      <c r="K57" s="29">
        <v>0</v>
      </c>
    </row>
    <row r="58" spans="1:11" ht="24.6" customHeight="1" x14ac:dyDescent="0.25">
      <c r="A58" s="242" t="s">
        <v>216</v>
      </c>
      <c r="B58" s="242"/>
      <c r="C58" s="242"/>
      <c r="D58" s="242"/>
      <c r="E58" s="242"/>
      <c r="F58" s="242"/>
      <c r="G58" s="13">
        <v>51</v>
      </c>
      <c r="H58" s="29">
        <v>0</v>
      </c>
      <c r="I58" s="29">
        <v>0</v>
      </c>
      <c r="J58" s="29">
        <v>0</v>
      </c>
      <c r="K58" s="29">
        <v>0</v>
      </c>
    </row>
    <row r="59" spans="1:11" x14ac:dyDescent="0.25">
      <c r="A59" s="242" t="s">
        <v>217</v>
      </c>
      <c r="B59" s="242"/>
      <c r="C59" s="242"/>
      <c r="D59" s="242"/>
      <c r="E59" s="242"/>
      <c r="F59" s="242"/>
      <c r="G59" s="13">
        <v>52</v>
      </c>
      <c r="H59" s="29">
        <v>0</v>
      </c>
      <c r="I59" s="29">
        <v>0</v>
      </c>
      <c r="J59" s="29">
        <v>0</v>
      </c>
      <c r="K59" s="29">
        <v>0</v>
      </c>
    </row>
    <row r="60" spans="1:11" x14ac:dyDescent="0.25">
      <c r="A60" s="237" t="s">
        <v>411</v>
      </c>
      <c r="B60" s="238"/>
      <c r="C60" s="238"/>
      <c r="D60" s="238"/>
      <c r="E60" s="238"/>
      <c r="F60" s="238"/>
      <c r="G60" s="14">
        <v>53</v>
      </c>
      <c r="H60" s="105">
        <f>H8+H37+H56+H57</f>
        <v>597017161</v>
      </c>
      <c r="I60" s="105">
        <f t="shared" ref="I60:K60" si="0">I8+I37+I56+I57</f>
        <v>207186703</v>
      </c>
      <c r="J60" s="105">
        <f t="shared" si="0"/>
        <v>960133751</v>
      </c>
      <c r="K60" s="105">
        <f t="shared" si="0"/>
        <v>345415639</v>
      </c>
    </row>
    <row r="61" spans="1:11" x14ac:dyDescent="0.25">
      <c r="A61" s="237" t="s">
        <v>412</v>
      </c>
      <c r="B61" s="238"/>
      <c r="C61" s="238"/>
      <c r="D61" s="238"/>
      <c r="E61" s="238"/>
      <c r="F61" s="238"/>
      <c r="G61" s="14">
        <v>54</v>
      </c>
      <c r="H61" s="105">
        <f>H14+H48+H58+H59</f>
        <v>552547958</v>
      </c>
      <c r="I61" s="105">
        <f t="shared" ref="I61:K61" si="1">I14+I48+I58+I59</f>
        <v>188858022</v>
      </c>
      <c r="J61" s="105">
        <f t="shared" si="1"/>
        <v>909232419</v>
      </c>
      <c r="K61" s="105">
        <f t="shared" si="1"/>
        <v>324231228</v>
      </c>
    </row>
    <row r="62" spans="1:11" x14ac:dyDescent="0.25">
      <c r="A62" s="237" t="s">
        <v>413</v>
      </c>
      <c r="B62" s="238"/>
      <c r="C62" s="238"/>
      <c r="D62" s="238"/>
      <c r="E62" s="238"/>
      <c r="F62" s="238"/>
      <c r="G62" s="14">
        <v>55</v>
      </c>
      <c r="H62" s="105">
        <f>H60-H61</f>
        <v>44469203</v>
      </c>
      <c r="I62" s="105">
        <f t="shared" ref="I62:K62" si="2">I60-I61</f>
        <v>18328681</v>
      </c>
      <c r="J62" s="105">
        <f t="shared" si="2"/>
        <v>50901332</v>
      </c>
      <c r="K62" s="105">
        <f t="shared" si="2"/>
        <v>21184411</v>
      </c>
    </row>
    <row r="63" spans="1:11" x14ac:dyDescent="0.25">
      <c r="A63" s="236" t="s">
        <v>415</v>
      </c>
      <c r="B63" s="236"/>
      <c r="C63" s="236"/>
      <c r="D63" s="236"/>
      <c r="E63" s="236"/>
      <c r="F63" s="236"/>
      <c r="G63" s="14">
        <v>56</v>
      </c>
      <c r="H63" s="105">
        <f>+IF((H60-H61)&gt;0,(H60-H61),0)</f>
        <v>44469203</v>
      </c>
      <c r="I63" s="105">
        <f t="shared" ref="I63:K63" si="3">+IF((I60-I61)&gt;0,(I60-I61),0)</f>
        <v>18328681</v>
      </c>
      <c r="J63" s="105">
        <f t="shared" si="3"/>
        <v>50901332</v>
      </c>
      <c r="K63" s="105">
        <f t="shared" si="3"/>
        <v>21184411</v>
      </c>
    </row>
    <row r="64" spans="1:11" x14ac:dyDescent="0.25">
      <c r="A64" s="236" t="s">
        <v>414</v>
      </c>
      <c r="B64" s="236"/>
      <c r="C64" s="236"/>
      <c r="D64" s="236"/>
      <c r="E64" s="236"/>
      <c r="F64" s="236"/>
      <c r="G64" s="14">
        <v>57</v>
      </c>
      <c r="H64" s="105">
        <f>+IF((H60-H61)&lt;0,(H60-H61),0)</f>
        <v>0</v>
      </c>
      <c r="I64" s="105">
        <f t="shared" ref="I64:K64" si="4">+IF((I60-I61)&lt;0,(I60-I61),0)</f>
        <v>0</v>
      </c>
      <c r="J64" s="105">
        <f t="shared" si="4"/>
        <v>0</v>
      </c>
      <c r="K64" s="105">
        <f t="shared" si="4"/>
        <v>0</v>
      </c>
    </row>
    <row r="65" spans="1:11" x14ac:dyDescent="0.25">
      <c r="A65" s="242" t="s">
        <v>218</v>
      </c>
      <c r="B65" s="242"/>
      <c r="C65" s="242"/>
      <c r="D65" s="242"/>
      <c r="E65" s="242"/>
      <c r="F65" s="242"/>
      <c r="G65" s="13">
        <v>58</v>
      </c>
      <c r="H65" s="29">
        <v>1923395</v>
      </c>
      <c r="I65" s="29">
        <v>1078859</v>
      </c>
      <c r="J65" s="29">
        <v>3617417</v>
      </c>
      <c r="K65" s="29">
        <v>848743</v>
      </c>
    </row>
    <row r="66" spans="1:11" x14ac:dyDescent="0.25">
      <c r="A66" s="237" t="s">
        <v>416</v>
      </c>
      <c r="B66" s="238"/>
      <c r="C66" s="238"/>
      <c r="D66" s="238"/>
      <c r="E66" s="238"/>
      <c r="F66" s="238"/>
      <c r="G66" s="14">
        <v>59</v>
      </c>
      <c r="H66" s="105">
        <f>H62-H65</f>
        <v>42545808</v>
      </c>
      <c r="I66" s="105">
        <f t="shared" ref="I66:K66" si="5">I62-I65</f>
        <v>17249822</v>
      </c>
      <c r="J66" s="105">
        <f t="shared" si="5"/>
        <v>47283915</v>
      </c>
      <c r="K66" s="105">
        <f t="shared" si="5"/>
        <v>20335668</v>
      </c>
    </row>
    <row r="67" spans="1:11" x14ac:dyDescent="0.25">
      <c r="A67" s="236" t="s">
        <v>417</v>
      </c>
      <c r="B67" s="236"/>
      <c r="C67" s="236"/>
      <c r="D67" s="236"/>
      <c r="E67" s="236"/>
      <c r="F67" s="236"/>
      <c r="G67" s="14">
        <v>60</v>
      </c>
      <c r="H67" s="105">
        <f>+IF((H62-H65)&gt;0,(H62-H65),0)</f>
        <v>42545808</v>
      </c>
      <c r="I67" s="105">
        <f t="shared" ref="I67:K67" si="6">+IF((I62-I65)&gt;0,(I62-I65),0)</f>
        <v>17249822</v>
      </c>
      <c r="J67" s="105">
        <f t="shared" si="6"/>
        <v>47283915</v>
      </c>
      <c r="K67" s="105">
        <f t="shared" si="6"/>
        <v>20335668</v>
      </c>
    </row>
    <row r="68" spans="1:11" x14ac:dyDescent="0.25">
      <c r="A68" s="236" t="s">
        <v>418</v>
      </c>
      <c r="B68" s="236"/>
      <c r="C68" s="236"/>
      <c r="D68" s="236"/>
      <c r="E68" s="236"/>
      <c r="F68" s="236"/>
      <c r="G68" s="14">
        <v>61</v>
      </c>
      <c r="H68" s="105">
        <f>+IF((H62-H65)&lt;0,(H62-H65),0)</f>
        <v>0</v>
      </c>
      <c r="I68" s="105">
        <f t="shared" ref="I68:K68" si="7">+IF((I62-I65)&lt;0,(I62-I65),0)</f>
        <v>0</v>
      </c>
      <c r="J68" s="105">
        <f t="shared" si="7"/>
        <v>0</v>
      </c>
      <c r="K68" s="105">
        <f t="shared" si="7"/>
        <v>0</v>
      </c>
    </row>
    <row r="69" spans="1:11" x14ac:dyDescent="0.25">
      <c r="A69" s="212" t="s">
        <v>219</v>
      </c>
      <c r="B69" s="212"/>
      <c r="C69" s="212"/>
      <c r="D69" s="212"/>
      <c r="E69" s="212"/>
      <c r="F69" s="212"/>
      <c r="G69" s="234"/>
      <c r="H69" s="234"/>
      <c r="I69" s="234"/>
      <c r="J69" s="235"/>
      <c r="K69" s="235"/>
    </row>
    <row r="70" spans="1:11" ht="22.2" customHeight="1" x14ac:dyDescent="0.25">
      <c r="A70" s="237" t="s">
        <v>419</v>
      </c>
      <c r="B70" s="238"/>
      <c r="C70" s="238"/>
      <c r="D70" s="238"/>
      <c r="E70" s="238"/>
      <c r="F70" s="238"/>
      <c r="G70" s="14">
        <v>62</v>
      </c>
      <c r="H70" s="105">
        <f>H71-H72</f>
        <v>0</v>
      </c>
      <c r="I70" s="105">
        <f>I71-I72</f>
        <v>0</v>
      </c>
      <c r="J70" s="105">
        <f>J71-J72</f>
        <v>0</v>
      </c>
      <c r="K70" s="105">
        <f>K71-K72</f>
        <v>0</v>
      </c>
    </row>
    <row r="71" spans="1:11" x14ac:dyDescent="0.25">
      <c r="A71" s="233" t="s">
        <v>220</v>
      </c>
      <c r="B71" s="233"/>
      <c r="C71" s="233"/>
      <c r="D71" s="233"/>
      <c r="E71" s="233"/>
      <c r="F71" s="233"/>
      <c r="G71" s="13">
        <v>63</v>
      </c>
      <c r="H71" s="29">
        <v>0</v>
      </c>
      <c r="I71" s="29">
        <v>0</v>
      </c>
      <c r="J71" s="29">
        <v>0</v>
      </c>
      <c r="K71" s="29">
        <v>0</v>
      </c>
    </row>
    <row r="72" spans="1:11" x14ac:dyDescent="0.25">
      <c r="A72" s="233" t="s">
        <v>221</v>
      </c>
      <c r="B72" s="233"/>
      <c r="C72" s="233"/>
      <c r="D72" s="233"/>
      <c r="E72" s="233"/>
      <c r="F72" s="233"/>
      <c r="G72" s="13">
        <v>64</v>
      </c>
      <c r="H72" s="29">
        <v>0</v>
      </c>
      <c r="I72" s="29">
        <v>0</v>
      </c>
      <c r="J72" s="29">
        <v>0</v>
      </c>
      <c r="K72" s="29">
        <v>0</v>
      </c>
    </row>
    <row r="73" spans="1:11" x14ac:dyDescent="0.25">
      <c r="A73" s="242" t="s">
        <v>222</v>
      </c>
      <c r="B73" s="242"/>
      <c r="C73" s="242"/>
      <c r="D73" s="242"/>
      <c r="E73" s="242"/>
      <c r="F73" s="242"/>
      <c r="G73" s="13">
        <v>65</v>
      </c>
      <c r="H73" s="29">
        <v>0</v>
      </c>
      <c r="I73" s="29">
        <v>0</v>
      </c>
      <c r="J73" s="29">
        <v>0</v>
      </c>
      <c r="K73" s="29">
        <v>0</v>
      </c>
    </row>
    <row r="74" spans="1:11" x14ac:dyDescent="0.25">
      <c r="A74" s="236" t="s">
        <v>420</v>
      </c>
      <c r="B74" s="236"/>
      <c r="C74" s="236"/>
      <c r="D74" s="236"/>
      <c r="E74" s="236"/>
      <c r="F74" s="236"/>
      <c r="G74" s="14">
        <v>66</v>
      </c>
      <c r="H74" s="106">
        <v>0</v>
      </c>
      <c r="I74" s="106">
        <v>0</v>
      </c>
      <c r="J74" s="106">
        <v>0</v>
      </c>
      <c r="K74" s="106">
        <v>0</v>
      </c>
    </row>
    <row r="75" spans="1:11" x14ac:dyDescent="0.25">
      <c r="A75" s="236" t="s">
        <v>421</v>
      </c>
      <c r="B75" s="236"/>
      <c r="C75" s="236"/>
      <c r="D75" s="236"/>
      <c r="E75" s="236"/>
      <c r="F75" s="236"/>
      <c r="G75" s="14">
        <v>67</v>
      </c>
      <c r="H75" s="106">
        <v>0</v>
      </c>
      <c r="I75" s="106">
        <v>0</v>
      </c>
      <c r="J75" s="106">
        <v>0</v>
      </c>
      <c r="K75" s="106">
        <v>0</v>
      </c>
    </row>
    <row r="76" spans="1:11" x14ac:dyDescent="0.25">
      <c r="A76" s="212" t="s">
        <v>223</v>
      </c>
      <c r="B76" s="212"/>
      <c r="C76" s="212"/>
      <c r="D76" s="212"/>
      <c r="E76" s="212"/>
      <c r="F76" s="212"/>
      <c r="G76" s="234"/>
      <c r="H76" s="234"/>
      <c r="I76" s="234"/>
      <c r="J76" s="235"/>
      <c r="K76" s="235"/>
    </row>
    <row r="77" spans="1:11" x14ac:dyDescent="0.25">
      <c r="A77" s="237" t="s">
        <v>422</v>
      </c>
      <c r="B77" s="238"/>
      <c r="C77" s="238"/>
      <c r="D77" s="238"/>
      <c r="E77" s="238"/>
      <c r="F77" s="238"/>
      <c r="G77" s="14">
        <v>68</v>
      </c>
      <c r="H77" s="106">
        <v>0</v>
      </c>
      <c r="I77" s="106">
        <v>0</v>
      </c>
      <c r="J77" s="106">
        <v>0</v>
      </c>
      <c r="K77" s="106">
        <v>0</v>
      </c>
    </row>
    <row r="78" spans="1:11" x14ac:dyDescent="0.25">
      <c r="A78" s="233" t="s">
        <v>423</v>
      </c>
      <c r="B78" s="233"/>
      <c r="C78" s="233"/>
      <c r="D78" s="233"/>
      <c r="E78" s="233"/>
      <c r="F78" s="233"/>
      <c r="G78" s="103">
        <v>69</v>
      </c>
      <c r="H78" s="33">
        <v>0</v>
      </c>
      <c r="I78" s="33">
        <v>0</v>
      </c>
      <c r="J78" s="33">
        <v>0</v>
      </c>
      <c r="K78" s="33">
        <v>0</v>
      </c>
    </row>
    <row r="79" spans="1:11" x14ac:dyDescent="0.25">
      <c r="A79" s="233" t="s">
        <v>424</v>
      </c>
      <c r="B79" s="233"/>
      <c r="C79" s="233"/>
      <c r="D79" s="233"/>
      <c r="E79" s="233"/>
      <c r="F79" s="233"/>
      <c r="G79" s="103">
        <v>70</v>
      </c>
      <c r="H79" s="33">
        <v>0</v>
      </c>
      <c r="I79" s="33">
        <v>0</v>
      </c>
      <c r="J79" s="33">
        <v>0</v>
      </c>
      <c r="K79" s="33">
        <v>0</v>
      </c>
    </row>
    <row r="80" spans="1:11" x14ac:dyDescent="0.25">
      <c r="A80" s="237" t="s">
        <v>425</v>
      </c>
      <c r="B80" s="238"/>
      <c r="C80" s="238"/>
      <c r="D80" s="238"/>
      <c r="E80" s="238"/>
      <c r="F80" s="238"/>
      <c r="G80" s="14">
        <v>71</v>
      </c>
      <c r="H80" s="106">
        <v>0</v>
      </c>
      <c r="I80" s="106">
        <v>0</v>
      </c>
      <c r="J80" s="106">
        <v>0</v>
      </c>
      <c r="K80" s="106">
        <v>0</v>
      </c>
    </row>
    <row r="81" spans="1:11" x14ac:dyDescent="0.25">
      <c r="A81" s="237" t="s">
        <v>426</v>
      </c>
      <c r="B81" s="238"/>
      <c r="C81" s="238"/>
      <c r="D81" s="238"/>
      <c r="E81" s="238"/>
      <c r="F81" s="238"/>
      <c r="G81" s="14">
        <v>72</v>
      </c>
      <c r="H81" s="106">
        <v>0</v>
      </c>
      <c r="I81" s="106">
        <v>0</v>
      </c>
      <c r="J81" s="106">
        <v>0</v>
      </c>
      <c r="K81" s="106">
        <v>0</v>
      </c>
    </row>
    <row r="82" spans="1:11" x14ac:dyDescent="0.25">
      <c r="A82" s="236" t="s">
        <v>427</v>
      </c>
      <c r="B82" s="236"/>
      <c r="C82" s="236"/>
      <c r="D82" s="236"/>
      <c r="E82" s="236"/>
      <c r="F82" s="236"/>
      <c r="G82" s="14">
        <v>73</v>
      </c>
      <c r="H82" s="106">
        <v>0</v>
      </c>
      <c r="I82" s="106">
        <v>0</v>
      </c>
      <c r="J82" s="106">
        <v>0</v>
      </c>
      <c r="K82" s="106">
        <v>0</v>
      </c>
    </row>
    <row r="83" spans="1:11" x14ac:dyDescent="0.25">
      <c r="A83" s="236" t="s">
        <v>428</v>
      </c>
      <c r="B83" s="236"/>
      <c r="C83" s="236"/>
      <c r="D83" s="236"/>
      <c r="E83" s="236"/>
      <c r="F83" s="236"/>
      <c r="G83" s="14">
        <v>74</v>
      </c>
      <c r="H83" s="106">
        <v>0</v>
      </c>
      <c r="I83" s="106">
        <v>0</v>
      </c>
      <c r="J83" s="106">
        <v>0</v>
      </c>
      <c r="K83" s="106">
        <v>0</v>
      </c>
    </row>
    <row r="84" spans="1:11" x14ac:dyDescent="0.25">
      <c r="A84" s="212" t="s">
        <v>224</v>
      </c>
      <c r="B84" s="212"/>
      <c r="C84" s="212"/>
      <c r="D84" s="212"/>
      <c r="E84" s="212"/>
      <c r="F84" s="212"/>
      <c r="G84" s="234"/>
      <c r="H84" s="234"/>
      <c r="I84" s="234"/>
      <c r="J84" s="235"/>
      <c r="K84" s="235"/>
    </row>
    <row r="85" spans="1:11" x14ac:dyDescent="0.25">
      <c r="A85" s="227" t="s">
        <v>429</v>
      </c>
      <c r="B85" s="228"/>
      <c r="C85" s="228"/>
      <c r="D85" s="228"/>
      <c r="E85" s="228"/>
      <c r="F85" s="228"/>
      <c r="G85" s="14">
        <v>75</v>
      </c>
      <c r="H85" s="107">
        <f>H86+H87</f>
        <v>42545808</v>
      </c>
      <c r="I85" s="107">
        <f>I86+I87</f>
        <v>17249822</v>
      </c>
      <c r="J85" s="107">
        <f>J86+J87</f>
        <v>47283915</v>
      </c>
      <c r="K85" s="107">
        <f>K86+K87</f>
        <v>20335668</v>
      </c>
    </row>
    <row r="86" spans="1:11" x14ac:dyDescent="0.25">
      <c r="A86" s="229" t="s">
        <v>225</v>
      </c>
      <c r="B86" s="229"/>
      <c r="C86" s="229"/>
      <c r="D86" s="229"/>
      <c r="E86" s="229"/>
      <c r="F86" s="229"/>
      <c r="G86" s="13">
        <v>76</v>
      </c>
      <c r="H86" s="29">
        <v>29970633</v>
      </c>
      <c r="I86" s="29">
        <v>13413266</v>
      </c>
      <c r="J86" s="29">
        <v>52486986</v>
      </c>
      <c r="K86" s="29">
        <v>26206264</v>
      </c>
    </row>
    <row r="87" spans="1:11" x14ac:dyDescent="0.25">
      <c r="A87" s="229" t="s">
        <v>226</v>
      </c>
      <c r="B87" s="229"/>
      <c r="C87" s="229"/>
      <c r="D87" s="229"/>
      <c r="E87" s="229"/>
      <c r="F87" s="229"/>
      <c r="G87" s="13">
        <v>77</v>
      </c>
      <c r="H87" s="29">
        <v>12575175</v>
      </c>
      <c r="I87" s="29">
        <v>3836556</v>
      </c>
      <c r="J87" s="29">
        <v>-5203071</v>
      </c>
      <c r="K87" s="29">
        <v>-5870596</v>
      </c>
    </row>
    <row r="88" spans="1:11" x14ac:dyDescent="0.25">
      <c r="A88" s="240" t="s">
        <v>227</v>
      </c>
      <c r="B88" s="240"/>
      <c r="C88" s="240"/>
      <c r="D88" s="240"/>
      <c r="E88" s="240"/>
      <c r="F88" s="240"/>
      <c r="G88" s="241"/>
      <c r="H88" s="241"/>
      <c r="I88" s="241"/>
      <c r="J88" s="235"/>
      <c r="K88" s="235"/>
    </row>
    <row r="89" spans="1:11" x14ac:dyDescent="0.25">
      <c r="A89" s="208" t="s">
        <v>228</v>
      </c>
      <c r="B89" s="208"/>
      <c r="C89" s="208"/>
      <c r="D89" s="208"/>
      <c r="E89" s="208"/>
      <c r="F89" s="208"/>
      <c r="G89" s="13">
        <v>78</v>
      </c>
      <c r="H89" s="29">
        <v>42545808</v>
      </c>
      <c r="I89" s="29">
        <v>17249822</v>
      </c>
      <c r="J89" s="29">
        <v>47283915</v>
      </c>
      <c r="K89" s="29">
        <v>20335668</v>
      </c>
    </row>
    <row r="90" spans="1:11" ht="24" customHeight="1" x14ac:dyDescent="0.25">
      <c r="A90" s="209" t="s">
        <v>430</v>
      </c>
      <c r="B90" s="209"/>
      <c r="C90" s="209"/>
      <c r="D90" s="209"/>
      <c r="E90" s="209"/>
      <c r="F90" s="209"/>
      <c r="G90" s="14">
        <v>79</v>
      </c>
      <c r="H90" s="107">
        <f>H91+H98</f>
        <v>-296111</v>
      </c>
      <c r="I90" s="107">
        <f t="shared" ref="I90:K90" si="8">I91+I98</f>
        <v>2121037</v>
      </c>
      <c r="J90" s="107">
        <f t="shared" si="8"/>
        <v>-3423420</v>
      </c>
      <c r="K90" s="107">
        <f t="shared" si="8"/>
        <v>-788066</v>
      </c>
    </row>
    <row r="91" spans="1:11" ht="24" customHeight="1" x14ac:dyDescent="0.25">
      <c r="A91" s="209" t="s">
        <v>431</v>
      </c>
      <c r="B91" s="209"/>
      <c r="C91" s="209"/>
      <c r="D91" s="209"/>
      <c r="E91" s="209"/>
      <c r="F91" s="209"/>
      <c r="G91" s="14">
        <v>80</v>
      </c>
      <c r="H91" s="107">
        <f>SUM(H92:H96)</f>
        <v>0</v>
      </c>
      <c r="I91" s="107">
        <f>SUM(I92:I96)</f>
        <v>0</v>
      </c>
      <c r="J91" s="107">
        <f>SUM(J92:J96)</f>
        <v>0</v>
      </c>
      <c r="K91" s="107">
        <f>SUM(K92:K96)</f>
        <v>0</v>
      </c>
    </row>
    <row r="92" spans="1:11" ht="24.75" customHeight="1" x14ac:dyDescent="0.25">
      <c r="A92" s="230" t="s">
        <v>432</v>
      </c>
      <c r="B92" s="231"/>
      <c r="C92" s="231"/>
      <c r="D92" s="231"/>
      <c r="E92" s="231"/>
      <c r="F92" s="232"/>
      <c r="G92" s="13">
        <v>81</v>
      </c>
      <c r="H92" s="34">
        <v>0</v>
      </c>
      <c r="I92" s="34">
        <v>0</v>
      </c>
      <c r="J92" s="34">
        <v>0</v>
      </c>
      <c r="K92" s="34">
        <v>0</v>
      </c>
    </row>
    <row r="93" spans="1:11" ht="22.2" customHeight="1" x14ac:dyDescent="0.25">
      <c r="A93" s="233" t="s">
        <v>433</v>
      </c>
      <c r="B93" s="233"/>
      <c r="C93" s="233"/>
      <c r="D93" s="233"/>
      <c r="E93" s="233"/>
      <c r="F93" s="233"/>
      <c r="G93" s="13">
        <v>82</v>
      </c>
      <c r="H93" s="34">
        <v>0</v>
      </c>
      <c r="I93" s="34">
        <v>0</v>
      </c>
      <c r="J93" s="34">
        <v>0</v>
      </c>
      <c r="K93" s="34">
        <v>0</v>
      </c>
    </row>
    <row r="94" spans="1:11" ht="22.2" customHeight="1" x14ac:dyDescent="0.25">
      <c r="A94" s="233" t="s">
        <v>434</v>
      </c>
      <c r="B94" s="233"/>
      <c r="C94" s="233"/>
      <c r="D94" s="233"/>
      <c r="E94" s="233"/>
      <c r="F94" s="233"/>
      <c r="G94" s="13">
        <v>83</v>
      </c>
      <c r="H94" s="34">
        <v>0</v>
      </c>
      <c r="I94" s="34">
        <v>0</v>
      </c>
      <c r="J94" s="34">
        <v>0</v>
      </c>
      <c r="K94" s="34">
        <v>0</v>
      </c>
    </row>
    <row r="95" spans="1:11" ht="22.2" customHeight="1" x14ac:dyDescent="0.25">
      <c r="A95" s="233" t="s">
        <v>435</v>
      </c>
      <c r="B95" s="233"/>
      <c r="C95" s="233"/>
      <c r="D95" s="233"/>
      <c r="E95" s="233"/>
      <c r="F95" s="233"/>
      <c r="G95" s="13">
        <v>84</v>
      </c>
      <c r="H95" s="34">
        <v>0</v>
      </c>
      <c r="I95" s="34">
        <v>0</v>
      </c>
      <c r="J95" s="34">
        <v>0</v>
      </c>
      <c r="K95" s="34">
        <v>0</v>
      </c>
    </row>
    <row r="96" spans="1:11" ht="22.2" customHeight="1" x14ac:dyDescent="0.25">
      <c r="A96" s="233" t="s">
        <v>436</v>
      </c>
      <c r="B96" s="233"/>
      <c r="C96" s="233"/>
      <c r="D96" s="233"/>
      <c r="E96" s="233"/>
      <c r="F96" s="233"/>
      <c r="G96" s="13">
        <v>85</v>
      </c>
      <c r="H96" s="34">
        <v>0</v>
      </c>
      <c r="I96" s="34">
        <v>0</v>
      </c>
      <c r="J96" s="34">
        <v>0</v>
      </c>
      <c r="K96" s="34">
        <v>0</v>
      </c>
    </row>
    <row r="97" spans="1:11" ht="22.2" customHeight="1" x14ac:dyDescent="0.25">
      <c r="A97" s="233" t="s">
        <v>437</v>
      </c>
      <c r="B97" s="233"/>
      <c r="C97" s="233"/>
      <c r="D97" s="233"/>
      <c r="E97" s="233"/>
      <c r="F97" s="233"/>
      <c r="G97" s="13">
        <v>86</v>
      </c>
      <c r="H97" s="34">
        <v>0</v>
      </c>
      <c r="I97" s="34">
        <v>0</v>
      </c>
      <c r="J97" s="34">
        <v>0</v>
      </c>
      <c r="K97" s="34">
        <v>0</v>
      </c>
    </row>
    <row r="98" spans="1:11" ht="22.2" customHeight="1" x14ac:dyDescent="0.25">
      <c r="A98" s="236" t="s">
        <v>438</v>
      </c>
      <c r="B98" s="236"/>
      <c r="C98" s="236"/>
      <c r="D98" s="236"/>
      <c r="E98" s="236"/>
      <c r="F98" s="236"/>
      <c r="G98" s="14">
        <v>87</v>
      </c>
      <c r="H98" s="108">
        <f>SUM(H99:H106)</f>
        <v>-296111</v>
      </c>
      <c r="I98" s="108">
        <f>SUM(I99:I106)</f>
        <v>2121037</v>
      </c>
      <c r="J98" s="108">
        <f t="shared" ref="J98:K98" si="9">SUM(J99:J106)</f>
        <v>-3423420</v>
      </c>
      <c r="K98" s="108">
        <f t="shared" si="9"/>
        <v>-788066</v>
      </c>
    </row>
    <row r="99" spans="1:11" ht="14.25" customHeight="1" x14ac:dyDescent="0.25">
      <c r="A99" s="233" t="s">
        <v>439</v>
      </c>
      <c r="B99" s="233"/>
      <c r="C99" s="233"/>
      <c r="D99" s="233"/>
      <c r="E99" s="233"/>
      <c r="F99" s="233"/>
      <c r="G99" s="13">
        <v>88</v>
      </c>
      <c r="H99" s="29">
        <v>-296111</v>
      </c>
      <c r="I99" s="29">
        <v>2121037</v>
      </c>
      <c r="J99" s="29">
        <v>-3423420</v>
      </c>
      <c r="K99" s="29">
        <v>-788066</v>
      </c>
    </row>
    <row r="100" spans="1:11" ht="24" customHeight="1" x14ac:dyDescent="0.25">
      <c r="A100" s="233" t="s">
        <v>440</v>
      </c>
      <c r="B100" s="233"/>
      <c r="C100" s="233"/>
      <c r="D100" s="233"/>
      <c r="E100" s="233"/>
      <c r="F100" s="233"/>
      <c r="G100" s="13">
        <v>89</v>
      </c>
      <c r="H100" s="34">
        <v>0</v>
      </c>
      <c r="I100" s="34">
        <v>0</v>
      </c>
      <c r="J100" s="34">
        <v>0</v>
      </c>
      <c r="K100" s="34">
        <v>0</v>
      </c>
    </row>
    <row r="101" spans="1:11" x14ac:dyDescent="0.25">
      <c r="A101" s="233" t="s">
        <v>441</v>
      </c>
      <c r="B101" s="233"/>
      <c r="C101" s="233"/>
      <c r="D101" s="233"/>
      <c r="E101" s="233"/>
      <c r="F101" s="233"/>
      <c r="G101" s="13">
        <v>90</v>
      </c>
      <c r="H101" s="34">
        <v>0</v>
      </c>
      <c r="I101" s="34">
        <v>0</v>
      </c>
      <c r="J101" s="34">
        <v>0</v>
      </c>
      <c r="K101" s="34">
        <v>0</v>
      </c>
    </row>
    <row r="102" spans="1:11" ht="27.75" customHeight="1" x14ac:dyDescent="0.25">
      <c r="A102" s="207" t="s">
        <v>442</v>
      </c>
      <c r="B102" s="207"/>
      <c r="C102" s="207"/>
      <c r="D102" s="207"/>
      <c r="E102" s="207"/>
      <c r="F102" s="207"/>
      <c r="G102" s="13">
        <v>91</v>
      </c>
      <c r="H102" s="34">
        <v>0</v>
      </c>
      <c r="I102" s="34">
        <v>0</v>
      </c>
      <c r="J102" s="34">
        <v>0</v>
      </c>
      <c r="K102" s="34">
        <v>0</v>
      </c>
    </row>
    <row r="103" spans="1:11" ht="27.75" customHeight="1" x14ac:dyDescent="0.25">
      <c r="A103" s="207" t="s">
        <v>443</v>
      </c>
      <c r="B103" s="207"/>
      <c r="C103" s="207"/>
      <c r="D103" s="207"/>
      <c r="E103" s="207"/>
      <c r="F103" s="207"/>
      <c r="G103" s="13">
        <v>92</v>
      </c>
      <c r="H103" s="34">
        <v>0</v>
      </c>
      <c r="I103" s="34">
        <v>0</v>
      </c>
      <c r="J103" s="34">
        <v>0</v>
      </c>
      <c r="K103" s="34">
        <v>0</v>
      </c>
    </row>
    <row r="104" spans="1:11" ht="14.25" customHeight="1" x14ac:dyDescent="0.25">
      <c r="A104" s="207" t="s">
        <v>444</v>
      </c>
      <c r="B104" s="207"/>
      <c r="C104" s="207"/>
      <c r="D104" s="207"/>
      <c r="E104" s="207"/>
      <c r="F104" s="207"/>
      <c r="G104" s="13">
        <v>93</v>
      </c>
      <c r="H104" s="34">
        <v>0</v>
      </c>
      <c r="I104" s="34">
        <v>0</v>
      </c>
      <c r="J104" s="34">
        <v>0</v>
      </c>
      <c r="K104" s="34">
        <v>0</v>
      </c>
    </row>
    <row r="105" spans="1:11" ht="15.75" customHeight="1" x14ac:dyDescent="0.25">
      <c r="A105" s="207" t="s">
        <v>445</v>
      </c>
      <c r="B105" s="207"/>
      <c r="C105" s="207"/>
      <c r="D105" s="207"/>
      <c r="E105" s="207"/>
      <c r="F105" s="207"/>
      <c r="G105" s="13">
        <v>94</v>
      </c>
      <c r="H105" s="34">
        <v>0</v>
      </c>
      <c r="I105" s="34">
        <v>0</v>
      </c>
      <c r="J105" s="34">
        <v>0</v>
      </c>
      <c r="K105" s="34">
        <v>0</v>
      </c>
    </row>
    <row r="106" spans="1:11" ht="17.25" customHeight="1" x14ac:dyDescent="0.25">
      <c r="A106" s="207" t="s">
        <v>446</v>
      </c>
      <c r="B106" s="207"/>
      <c r="C106" s="207"/>
      <c r="D106" s="207"/>
      <c r="E106" s="207"/>
      <c r="F106" s="207"/>
      <c r="G106" s="13">
        <v>95</v>
      </c>
      <c r="H106" s="34">
        <v>0</v>
      </c>
      <c r="I106" s="34">
        <v>0</v>
      </c>
      <c r="J106" s="34">
        <v>0</v>
      </c>
      <c r="K106" s="34">
        <v>0</v>
      </c>
    </row>
    <row r="107" spans="1:11" ht="27.75" customHeight="1" x14ac:dyDescent="0.25">
      <c r="A107" s="207" t="s">
        <v>447</v>
      </c>
      <c r="B107" s="207"/>
      <c r="C107" s="207"/>
      <c r="D107" s="207"/>
      <c r="E107" s="207"/>
      <c r="F107" s="207"/>
      <c r="G107" s="13">
        <v>96</v>
      </c>
      <c r="H107" s="34">
        <v>0</v>
      </c>
      <c r="I107" s="34">
        <v>0</v>
      </c>
      <c r="J107" s="34">
        <v>0</v>
      </c>
      <c r="K107" s="34">
        <v>0</v>
      </c>
    </row>
    <row r="108" spans="1:11" ht="22.95" customHeight="1" x14ac:dyDescent="0.25">
      <c r="A108" s="209" t="s">
        <v>448</v>
      </c>
      <c r="B108" s="209"/>
      <c r="C108" s="209"/>
      <c r="D108" s="209"/>
      <c r="E108" s="209"/>
      <c r="F108" s="209"/>
      <c r="G108" s="14">
        <v>97</v>
      </c>
      <c r="H108" s="107">
        <f>H91+H98-H107-H97</f>
        <v>-296111</v>
      </c>
      <c r="I108" s="107">
        <f>I91+I98-I107-I97</f>
        <v>2121037</v>
      </c>
      <c r="J108" s="107">
        <f t="shared" ref="J108:K108" si="10">J91+J98-J107-J97</f>
        <v>-3423420</v>
      </c>
      <c r="K108" s="107">
        <f t="shared" si="10"/>
        <v>-788066</v>
      </c>
    </row>
    <row r="109" spans="1:11" ht="22.95" customHeight="1" x14ac:dyDescent="0.25">
      <c r="A109" s="209" t="s">
        <v>449</v>
      </c>
      <c r="B109" s="209"/>
      <c r="C109" s="209"/>
      <c r="D109" s="209"/>
      <c r="E109" s="209"/>
      <c r="F109" s="209"/>
      <c r="G109" s="14">
        <v>98</v>
      </c>
      <c r="H109" s="107">
        <f>H89+H108</f>
        <v>42249697</v>
      </c>
      <c r="I109" s="107">
        <f>I89+I108</f>
        <v>19370859</v>
      </c>
      <c r="J109" s="107">
        <f t="shared" ref="J109:K109" si="11">J89+J108</f>
        <v>43860495</v>
      </c>
      <c r="K109" s="107">
        <f t="shared" si="11"/>
        <v>19547602</v>
      </c>
    </row>
    <row r="110" spans="1:11" x14ac:dyDescent="0.25">
      <c r="A110" s="212" t="s">
        <v>229</v>
      </c>
      <c r="B110" s="212"/>
      <c r="C110" s="212"/>
      <c r="D110" s="212"/>
      <c r="E110" s="212"/>
      <c r="F110" s="212"/>
      <c r="G110" s="234"/>
      <c r="H110" s="234"/>
      <c r="I110" s="234"/>
      <c r="J110" s="235"/>
      <c r="K110" s="235"/>
    </row>
    <row r="111" spans="1:11" ht="27" customHeight="1" x14ac:dyDescent="0.25">
      <c r="A111" s="227" t="s">
        <v>450</v>
      </c>
      <c r="B111" s="228"/>
      <c r="C111" s="228"/>
      <c r="D111" s="228"/>
      <c r="E111" s="228"/>
      <c r="F111" s="228"/>
      <c r="G111" s="14">
        <v>99</v>
      </c>
      <c r="H111" s="107">
        <f>H112+H113</f>
        <v>42249697</v>
      </c>
      <c r="I111" s="107">
        <f>I112+I113</f>
        <v>19370859</v>
      </c>
      <c r="J111" s="107">
        <f>J112+J113</f>
        <v>43860495</v>
      </c>
      <c r="K111" s="107">
        <f>K112+K113</f>
        <v>19547602</v>
      </c>
    </row>
    <row r="112" spans="1:11" x14ac:dyDescent="0.25">
      <c r="A112" s="229" t="s">
        <v>230</v>
      </c>
      <c r="B112" s="229"/>
      <c r="C112" s="229"/>
      <c r="D112" s="229"/>
      <c r="E112" s="229"/>
      <c r="F112" s="229"/>
      <c r="G112" s="13">
        <v>100</v>
      </c>
      <c r="H112" s="29">
        <v>29674522</v>
      </c>
      <c r="I112" s="29">
        <v>15534303</v>
      </c>
      <c r="J112" s="29">
        <v>49063566</v>
      </c>
      <c r="K112" s="29">
        <v>25418198</v>
      </c>
    </row>
    <row r="113" spans="1:11" x14ac:dyDescent="0.25">
      <c r="A113" s="229" t="s">
        <v>231</v>
      </c>
      <c r="B113" s="229"/>
      <c r="C113" s="229"/>
      <c r="D113" s="229"/>
      <c r="E113" s="229"/>
      <c r="F113" s="229"/>
      <c r="G113" s="13">
        <v>101</v>
      </c>
      <c r="H113" s="29">
        <v>12575175</v>
      </c>
      <c r="I113" s="29">
        <v>3836556</v>
      </c>
      <c r="J113" s="29">
        <v>-5203071</v>
      </c>
      <c r="K113" s="29">
        <v>-5870596</v>
      </c>
    </row>
  </sheetData>
  <sheetProtection algorithmName="SHA-512" hashValue="onm1UfEsrq4RXstUiJnVdNK0KKVBTG1XgsEU5aiOqHDuAEiad23CWz7ESDQOr2jbDnxPlWxlVRo/EvJDOgN3vA==" saltValue="gdxstiZrd/3ZEiGmE2li4g=="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headerFooter>
    <oddHeader>&amp;L&amp;"Calibri"&amp;10&amp;KFF0000 This document / e-mail is CONFIDENTIAL&amp;1#_x000D_&amp;C&amp;G</oddHeader>
    <oddFooter>&amp;L_x000D_&amp;1#&amp;"Calibri"&amp;8&amp;K000000 Classified as Highly Confidential</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view="pageBreakPreview" topLeftCell="A45" zoomScale="110" zoomScaleNormal="100" workbookViewId="0">
      <selection activeCell="I18" sqref="I18"/>
    </sheetView>
  </sheetViews>
  <sheetFormatPr defaultColWidth="9.109375" defaultRowHeight="13.2" x14ac:dyDescent="0.25"/>
  <cols>
    <col min="1" max="7" width="9.109375" style="17"/>
    <col min="8" max="9" width="15.109375" style="42" customWidth="1"/>
    <col min="10" max="16384" width="9.109375" style="17"/>
  </cols>
  <sheetData>
    <row r="1" spans="1:9" x14ac:dyDescent="0.25">
      <c r="A1" s="244" t="s">
        <v>232</v>
      </c>
      <c r="B1" s="282"/>
      <c r="C1" s="282"/>
      <c r="D1" s="282"/>
      <c r="E1" s="282"/>
      <c r="F1" s="282"/>
      <c r="G1" s="282"/>
      <c r="H1" s="282"/>
      <c r="I1" s="282"/>
    </row>
    <row r="2" spans="1:9" x14ac:dyDescent="0.25">
      <c r="A2" s="243" t="s">
        <v>626</v>
      </c>
      <c r="B2" s="217"/>
      <c r="C2" s="217"/>
      <c r="D2" s="217"/>
      <c r="E2" s="217"/>
      <c r="F2" s="217"/>
      <c r="G2" s="217"/>
      <c r="H2" s="217"/>
      <c r="I2" s="217"/>
    </row>
    <row r="3" spans="1:9" x14ac:dyDescent="0.25">
      <c r="A3" s="284" t="s">
        <v>233</v>
      </c>
      <c r="B3" s="285"/>
      <c r="C3" s="285"/>
      <c r="D3" s="285"/>
      <c r="E3" s="285"/>
      <c r="F3" s="285"/>
      <c r="G3" s="285"/>
      <c r="H3" s="285"/>
      <c r="I3" s="285"/>
    </row>
    <row r="4" spans="1:9" x14ac:dyDescent="0.25">
      <c r="A4" s="283" t="s">
        <v>599</v>
      </c>
      <c r="B4" s="220"/>
      <c r="C4" s="220"/>
      <c r="D4" s="220"/>
      <c r="E4" s="220"/>
      <c r="F4" s="220"/>
      <c r="G4" s="220"/>
      <c r="H4" s="220"/>
      <c r="I4" s="221"/>
    </row>
    <row r="5" spans="1:9" ht="22.8" thickBot="1" x14ac:dyDescent="0.3">
      <c r="A5" s="286" t="s">
        <v>234</v>
      </c>
      <c r="B5" s="287"/>
      <c r="C5" s="287"/>
      <c r="D5" s="287"/>
      <c r="E5" s="287"/>
      <c r="F5" s="288"/>
      <c r="G5" s="18" t="s">
        <v>235</v>
      </c>
      <c r="H5" s="35" t="s">
        <v>236</v>
      </c>
      <c r="I5" s="35" t="s">
        <v>237</v>
      </c>
    </row>
    <row r="6" spans="1:9" x14ac:dyDescent="0.25">
      <c r="A6" s="289">
        <v>1</v>
      </c>
      <c r="B6" s="290"/>
      <c r="C6" s="290"/>
      <c r="D6" s="290"/>
      <c r="E6" s="290"/>
      <c r="F6" s="291"/>
      <c r="G6" s="19">
        <v>2</v>
      </c>
      <c r="H6" s="36" t="s">
        <v>238</v>
      </c>
      <c r="I6" s="36" t="s">
        <v>239</v>
      </c>
    </row>
    <row r="7" spans="1:9" x14ac:dyDescent="0.25">
      <c r="A7" s="261" t="s">
        <v>240</v>
      </c>
      <c r="B7" s="262"/>
      <c r="C7" s="262"/>
      <c r="D7" s="262"/>
      <c r="E7" s="262"/>
      <c r="F7" s="262"/>
      <c r="G7" s="262"/>
      <c r="H7" s="262"/>
      <c r="I7" s="263"/>
    </row>
    <row r="8" spans="1:9" ht="12.75" customHeight="1" x14ac:dyDescent="0.25">
      <c r="A8" s="264" t="s">
        <v>241</v>
      </c>
      <c r="B8" s="265"/>
      <c r="C8" s="265"/>
      <c r="D8" s="265"/>
      <c r="E8" s="265"/>
      <c r="F8" s="266"/>
      <c r="G8" s="20">
        <v>1</v>
      </c>
      <c r="H8" s="37">
        <v>44469203</v>
      </c>
      <c r="I8" s="37">
        <v>50901332</v>
      </c>
    </row>
    <row r="9" spans="1:9" ht="12.75" customHeight="1" x14ac:dyDescent="0.25">
      <c r="A9" s="279" t="s">
        <v>242</v>
      </c>
      <c r="B9" s="280"/>
      <c r="C9" s="280"/>
      <c r="D9" s="280"/>
      <c r="E9" s="280"/>
      <c r="F9" s="281"/>
      <c r="G9" s="21">
        <v>2</v>
      </c>
      <c r="H9" s="38">
        <f>H10+H11+H12+H13+H14+H15+H16+H17</f>
        <v>52910584</v>
      </c>
      <c r="I9" s="38">
        <f>I10+I11+I12+I13+I14+I15+I16+I17</f>
        <v>86467613</v>
      </c>
    </row>
    <row r="10" spans="1:9" ht="12.75" customHeight="1" x14ac:dyDescent="0.25">
      <c r="A10" s="276" t="s">
        <v>243</v>
      </c>
      <c r="B10" s="277"/>
      <c r="C10" s="277"/>
      <c r="D10" s="277"/>
      <c r="E10" s="277"/>
      <c r="F10" s="278"/>
      <c r="G10" s="22">
        <v>3</v>
      </c>
      <c r="H10" s="37">
        <v>43306718</v>
      </c>
      <c r="I10" s="37">
        <v>65687757</v>
      </c>
    </row>
    <row r="11" spans="1:9" ht="22.2" customHeight="1" x14ac:dyDescent="0.25">
      <c r="A11" s="276" t="s">
        <v>244</v>
      </c>
      <c r="B11" s="277"/>
      <c r="C11" s="277"/>
      <c r="D11" s="277"/>
      <c r="E11" s="277"/>
      <c r="F11" s="278"/>
      <c r="G11" s="22">
        <v>4</v>
      </c>
      <c r="H11" s="37">
        <v>0</v>
      </c>
      <c r="I11" s="37">
        <v>0</v>
      </c>
    </row>
    <row r="12" spans="1:9" ht="23.4" customHeight="1" x14ac:dyDescent="0.25">
      <c r="A12" s="276" t="s">
        <v>245</v>
      </c>
      <c r="B12" s="277"/>
      <c r="C12" s="277"/>
      <c r="D12" s="277"/>
      <c r="E12" s="277"/>
      <c r="F12" s="278"/>
      <c r="G12" s="22">
        <v>5</v>
      </c>
      <c r="H12" s="37">
        <v>0</v>
      </c>
      <c r="I12" s="37">
        <v>0</v>
      </c>
    </row>
    <row r="13" spans="1:9" ht="12.75" customHeight="1" x14ac:dyDescent="0.25">
      <c r="A13" s="276" t="s">
        <v>246</v>
      </c>
      <c r="B13" s="277"/>
      <c r="C13" s="277"/>
      <c r="D13" s="277"/>
      <c r="E13" s="277"/>
      <c r="F13" s="278"/>
      <c r="G13" s="22">
        <v>6</v>
      </c>
      <c r="H13" s="37">
        <v>-1855557</v>
      </c>
      <c r="I13" s="37">
        <v>-1435649</v>
      </c>
    </row>
    <row r="14" spans="1:9" ht="12.75" customHeight="1" x14ac:dyDescent="0.25">
      <c r="A14" s="276" t="s">
        <v>247</v>
      </c>
      <c r="B14" s="277"/>
      <c r="C14" s="277"/>
      <c r="D14" s="277"/>
      <c r="E14" s="277"/>
      <c r="F14" s="278"/>
      <c r="G14" s="22">
        <v>7</v>
      </c>
      <c r="H14" s="37">
        <v>8797836</v>
      </c>
      <c r="I14" s="37">
        <v>16220028</v>
      </c>
    </row>
    <row r="15" spans="1:9" ht="12.75" customHeight="1" x14ac:dyDescent="0.25">
      <c r="A15" s="276" t="s">
        <v>248</v>
      </c>
      <c r="B15" s="277"/>
      <c r="C15" s="277"/>
      <c r="D15" s="277"/>
      <c r="E15" s="277"/>
      <c r="F15" s="278"/>
      <c r="G15" s="22">
        <v>8</v>
      </c>
      <c r="H15" s="37">
        <v>682837</v>
      </c>
      <c r="I15" s="37">
        <v>3561644</v>
      </c>
    </row>
    <row r="16" spans="1:9" ht="12.75" customHeight="1" x14ac:dyDescent="0.25">
      <c r="A16" s="276" t="s">
        <v>249</v>
      </c>
      <c r="B16" s="277"/>
      <c r="C16" s="277"/>
      <c r="D16" s="277"/>
      <c r="E16" s="277"/>
      <c r="F16" s="278"/>
      <c r="G16" s="22">
        <v>9</v>
      </c>
      <c r="H16" s="37">
        <v>4377762</v>
      </c>
      <c r="I16" s="37">
        <v>5887005</v>
      </c>
    </row>
    <row r="17" spans="1:9" ht="25.2" customHeight="1" x14ac:dyDescent="0.25">
      <c r="A17" s="276" t="s">
        <v>250</v>
      </c>
      <c r="B17" s="277"/>
      <c r="C17" s="277"/>
      <c r="D17" s="277"/>
      <c r="E17" s="277"/>
      <c r="F17" s="278"/>
      <c r="G17" s="22">
        <v>10</v>
      </c>
      <c r="H17" s="37">
        <v>-2399012</v>
      </c>
      <c r="I17" s="37">
        <v>-3453172</v>
      </c>
    </row>
    <row r="18" spans="1:9" ht="28.2" customHeight="1" x14ac:dyDescent="0.25">
      <c r="A18" s="255" t="s">
        <v>251</v>
      </c>
      <c r="B18" s="256"/>
      <c r="C18" s="256"/>
      <c r="D18" s="256"/>
      <c r="E18" s="256"/>
      <c r="F18" s="257"/>
      <c r="G18" s="21">
        <v>11</v>
      </c>
      <c r="H18" s="38">
        <f>H8+H9</f>
        <v>97379787</v>
      </c>
      <c r="I18" s="38">
        <f>I8+I9</f>
        <v>137368945</v>
      </c>
    </row>
    <row r="19" spans="1:9" ht="12.75" customHeight="1" x14ac:dyDescent="0.25">
      <c r="A19" s="279" t="s">
        <v>252</v>
      </c>
      <c r="B19" s="280"/>
      <c r="C19" s="280"/>
      <c r="D19" s="280"/>
      <c r="E19" s="280"/>
      <c r="F19" s="281"/>
      <c r="G19" s="21">
        <v>12</v>
      </c>
      <c r="H19" s="38">
        <f>H20+H21+H22+H23</f>
        <v>-59955718</v>
      </c>
      <c r="I19" s="38">
        <f>I20+I21+I22+I23</f>
        <v>-86015662</v>
      </c>
    </row>
    <row r="20" spans="1:9" ht="12.75" customHeight="1" x14ac:dyDescent="0.25">
      <c r="A20" s="276" t="s">
        <v>253</v>
      </c>
      <c r="B20" s="277"/>
      <c r="C20" s="277"/>
      <c r="D20" s="277"/>
      <c r="E20" s="277"/>
      <c r="F20" s="278"/>
      <c r="G20" s="22">
        <v>13</v>
      </c>
      <c r="H20" s="37">
        <v>4752138</v>
      </c>
      <c r="I20" s="37">
        <v>-9639556</v>
      </c>
    </row>
    <row r="21" spans="1:9" ht="12.75" customHeight="1" x14ac:dyDescent="0.25">
      <c r="A21" s="276" t="s">
        <v>254</v>
      </c>
      <c r="B21" s="277"/>
      <c r="C21" s="277"/>
      <c r="D21" s="277"/>
      <c r="E21" s="277"/>
      <c r="F21" s="278"/>
      <c r="G21" s="22">
        <v>14</v>
      </c>
      <c r="H21" s="37">
        <v>-55984981</v>
      </c>
      <c r="I21" s="37">
        <v>-46777555</v>
      </c>
    </row>
    <row r="22" spans="1:9" ht="12.75" customHeight="1" x14ac:dyDescent="0.25">
      <c r="A22" s="276" t="s">
        <v>255</v>
      </c>
      <c r="B22" s="277"/>
      <c r="C22" s="277"/>
      <c r="D22" s="277"/>
      <c r="E22" s="277"/>
      <c r="F22" s="278"/>
      <c r="G22" s="22">
        <v>15</v>
      </c>
      <c r="H22" s="37">
        <v>-840367</v>
      </c>
      <c r="I22" s="37">
        <v>-792434</v>
      </c>
    </row>
    <row r="23" spans="1:9" ht="12.75" customHeight="1" x14ac:dyDescent="0.25">
      <c r="A23" s="276" t="s">
        <v>256</v>
      </c>
      <c r="B23" s="277"/>
      <c r="C23" s="277"/>
      <c r="D23" s="277"/>
      <c r="E23" s="277"/>
      <c r="F23" s="278"/>
      <c r="G23" s="22">
        <v>16</v>
      </c>
      <c r="H23" s="37">
        <v>-7882508</v>
      </c>
      <c r="I23" s="37">
        <v>-28806117</v>
      </c>
    </row>
    <row r="24" spans="1:9" ht="12.75" customHeight="1" x14ac:dyDescent="0.25">
      <c r="A24" s="255" t="s">
        <v>257</v>
      </c>
      <c r="B24" s="256"/>
      <c r="C24" s="256"/>
      <c r="D24" s="256"/>
      <c r="E24" s="256"/>
      <c r="F24" s="257"/>
      <c r="G24" s="21">
        <v>17</v>
      </c>
      <c r="H24" s="38">
        <f>H18+H19</f>
        <v>37424069</v>
      </c>
      <c r="I24" s="38">
        <f>I18+I19</f>
        <v>51353283</v>
      </c>
    </row>
    <row r="25" spans="1:9" ht="12.75" customHeight="1" x14ac:dyDescent="0.25">
      <c r="A25" s="267" t="s">
        <v>258</v>
      </c>
      <c r="B25" s="268"/>
      <c r="C25" s="268"/>
      <c r="D25" s="268"/>
      <c r="E25" s="268"/>
      <c r="F25" s="269"/>
      <c r="G25" s="22">
        <v>18</v>
      </c>
      <c r="H25" s="37">
        <v>-6821069</v>
      </c>
      <c r="I25" s="37">
        <v>-6595806</v>
      </c>
    </row>
    <row r="26" spans="1:9" ht="12.75" customHeight="1" x14ac:dyDescent="0.25">
      <c r="A26" s="267" t="s">
        <v>259</v>
      </c>
      <c r="B26" s="268"/>
      <c r="C26" s="268"/>
      <c r="D26" s="268"/>
      <c r="E26" s="268"/>
      <c r="F26" s="269"/>
      <c r="G26" s="22">
        <v>19</v>
      </c>
      <c r="H26" s="37">
        <v>-2106562</v>
      </c>
      <c r="I26" s="37">
        <v>-5617417</v>
      </c>
    </row>
    <row r="27" spans="1:9" ht="25.95" customHeight="1" x14ac:dyDescent="0.25">
      <c r="A27" s="258" t="s">
        <v>260</v>
      </c>
      <c r="B27" s="259"/>
      <c r="C27" s="259"/>
      <c r="D27" s="259"/>
      <c r="E27" s="259"/>
      <c r="F27" s="260"/>
      <c r="G27" s="23">
        <v>20</v>
      </c>
      <c r="H27" s="39">
        <f>H24+H25+H26</f>
        <v>28496438</v>
      </c>
      <c r="I27" s="39">
        <f>I24+I25+I26</f>
        <v>39140060</v>
      </c>
    </row>
    <row r="28" spans="1:9" x14ac:dyDescent="0.25">
      <c r="A28" s="261" t="s">
        <v>261</v>
      </c>
      <c r="B28" s="262"/>
      <c r="C28" s="262"/>
      <c r="D28" s="262"/>
      <c r="E28" s="262"/>
      <c r="F28" s="262"/>
      <c r="G28" s="262"/>
      <c r="H28" s="262"/>
      <c r="I28" s="263"/>
    </row>
    <row r="29" spans="1:9" ht="30.6" customHeight="1" x14ac:dyDescent="0.25">
      <c r="A29" s="264" t="s">
        <v>262</v>
      </c>
      <c r="B29" s="265"/>
      <c r="C29" s="265"/>
      <c r="D29" s="265"/>
      <c r="E29" s="265"/>
      <c r="F29" s="266"/>
      <c r="G29" s="20">
        <v>21</v>
      </c>
      <c r="H29" s="37">
        <v>0</v>
      </c>
      <c r="I29" s="37">
        <v>0</v>
      </c>
    </row>
    <row r="30" spans="1:9" ht="12.75" customHeight="1" x14ac:dyDescent="0.25">
      <c r="A30" s="267" t="s">
        <v>263</v>
      </c>
      <c r="B30" s="268"/>
      <c r="C30" s="268"/>
      <c r="D30" s="268"/>
      <c r="E30" s="268"/>
      <c r="F30" s="269"/>
      <c r="G30" s="22">
        <v>22</v>
      </c>
      <c r="H30" s="37">
        <v>0</v>
      </c>
      <c r="I30" s="37">
        <v>0</v>
      </c>
    </row>
    <row r="31" spans="1:9" ht="12.75" customHeight="1" x14ac:dyDescent="0.25">
      <c r="A31" s="267" t="s">
        <v>264</v>
      </c>
      <c r="B31" s="268"/>
      <c r="C31" s="268"/>
      <c r="D31" s="268"/>
      <c r="E31" s="268"/>
      <c r="F31" s="269"/>
      <c r="G31" s="22">
        <v>23</v>
      </c>
      <c r="H31" s="37">
        <v>0</v>
      </c>
      <c r="I31" s="37">
        <v>0</v>
      </c>
    </row>
    <row r="32" spans="1:9" ht="12.75" customHeight="1" x14ac:dyDescent="0.25">
      <c r="A32" s="267" t="s">
        <v>265</v>
      </c>
      <c r="B32" s="268"/>
      <c r="C32" s="268"/>
      <c r="D32" s="268"/>
      <c r="E32" s="268"/>
      <c r="F32" s="269"/>
      <c r="G32" s="22">
        <v>24</v>
      </c>
      <c r="H32" s="37">
        <v>0</v>
      </c>
      <c r="I32" s="37">
        <v>0</v>
      </c>
    </row>
    <row r="33" spans="1:9" ht="12.75" customHeight="1" x14ac:dyDescent="0.25">
      <c r="A33" s="267" t="s">
        <v>266</v>
      </c>
      <c r="B33" s="268"/>
      <c r="C33" s="268"/>
      <c r="D33" s="268"/>
      <c r="E33" s="268"/>
      <c r="F33" s="269"/>
      <c r="G33" s="22">
        <v>25</v>
      </c>
      <c r="H33" s="37">
        <v>0</v>
      </c>
      <c r="I33" s="37">
        <v>0</v>
      </c>
    </row>
    <row r="34" spans="1:9" ht="12.75" customHeight="1" x14ac:dyDescent="0.25">
      <c r="A34" s="267" t="s">
        <v>267</v>
      </c>
      <c r="B34" s="268"/>
      <c r="C34" s="268"/>
      <c r="D34" s="268"/>
      <c r="E34" s="268"/>
      <c r="F34" s="269"/>
      <c r="G34" s="22">
        <v>26</v>
      </c>
      <c r="H34" s="37">
        <v>0</v>
      </c>
      <c r="I34" s="37">
        <v>25236330</v>
      </c>
    </row>
    <row r="35" spans="1:9" ht="26.4" customHeight="1" x14ac:dyDescent="0.25">
      <c r="A35" s="255" t="s">
        <v>268</v>
      </c>
      <c r="B35" s="256"/>
      <c r="C35" s="256"/>
      <c r="D35" s="256"/>
      <c r="E35" s="256"/>
      <c r="F35" s="257"/>
      <c r="G35" s="21">
        <v>27</v>
      </c>
      <c r="H35" s="40">
        <f>H29+H30+H31+H32+H33+H34</f>
        <v>0</v>
      </c>
      <c r="I35" s="40">
        <f>I29+I30+I31+I32+I33+I34</f>
        <v>25236330</v>
      </c>
    </row>
    <row r="36" spans="1:9" ht="22.95" customHeight="1" x14ac:dyDescent="0.25">
      <c r="A36" s="267" t="s">
        <v>269</v>
      </c>
      <c r="B36" s="268"/>
      <c r="C36" s="268"/>
      <c r="D36" s="268"/>
      <c r="E36" s="268"/>
      <c r="F36" s="269"/>
      <c r="G36" s="22">
        <v>28</v>
      </c>
      <c r="H36" s="37">
        <v>-38125666</v>
      </c>
      <c r="I36" s="37">
        <v>-50022526</v>
      </c>
    </row>
    <row r="37" spans="1:9" ht="12.75" customHeight="1" x14ac:dyDescent="0.25">
      <c r="A37" s="267" t="s">
        <v>270</v>
      </c>
      <c r="B37" s="268"/>
      <c r="C37" s="268"/>
      <c r="D37" s="268"/>
      <c r="E37" s="268"/>
      <c r="F37" s="269"/>
      <c r="G37" s="22">
        <v>29</v>
      </c>
      <c r="H37" s="37">
        <v>0</v>
      </c>
      <c r="I37" s="37">
        <v>0</v>
      </c>
    </row>
    <row r="38" spans="1:9" ht="12.75" customHeight="1" x14ac:dyDescent="0.25">
      <c r="A38" s="267" t="s">
        <v>271</v>
      </c>
      <c r="B38" s="268"/>
      <c r="C38" s="268"/>
      <c r="D38" s="268"/>
      <c r="E38" s="268"/>
      <c r="F38" s="269"/>
      <c r="G38" s="22">
        <v>30</v>
      </c>
      <c r="H38" s="37">
        <v>-4185832</v>
      </c>
      <c r="I38" s="37">
        <v>-43491644</v>
      </c>
    </row>
    <row r="39" spans="1:9" ht="12.75" customHeight="1" x14ac:dyDescent="0.25">
      <c r="A39" s="267" t="s">
        <v>272</v>
      </c>
      <c r="B39" s="268"/>
      <c r="C39" s="268"/>
      <c r="D39" s="268"/>
      <c r="E39" s="268"/>
      <c r="F39" s="269"/>
      <c r="G39" s="22">
        <v>31</v>
      </c>
      <c r="H39" s="37">
        <v>0</v>
      </c>
      <c r="I39" s="37">
        <v>0</v>
      </c>
    </row>
    <row r="40" spans="1:9" ht="12.75" customHeight="1" x14ac:dyDescent="0.25">
      <c r="A40" s="267" t="s">
        <v>273</v>
      </c>
      <c r="B40" s="268"/>
      <c r="C40" s="268"/>
      <c r="D40" s="268"/>
      <c r="E40" s="268"/>
      <c r="F40" s="269"/>
      <c r="G40" s="22">
        <v>32</v>
      </c>
      <c r="H40" s="37">
        <v>-3782430</v>
      </c>
      <c r="I40" s="37">
        <v>-13922000</v>
      </c>
    </row>
    <row r="41" spans="1:9" ht="24" customHeight="1" x14ac:dyDescent="0.25">
      <c r="A41" s="255" t="s">
        <v>274</v>
      </c>
      <c r="B41" s="256"/>
      <c r="C41" s="256"/>
      <c r="D41" s="256"/>
      <c r="E41" s="256"/>
      <c r="F41" s="257"/>
      <c r="G41" s="21">
        <v>33</v>
      </c>
      <c r="H41" s="40">
        <f>H36+H37+H38+H39+H40</f>
        <v>-46093928</v>
      </c>
      <c r="I41" s="40">
        <f>I36+I37+I38+I39+I40</f>
        <v>-107436170</v>
      </c>
    </row>
    <row r="42" spans="1:9" ht="29.4" customHeight="1" x14ac:dyDescent="0.25">
      <c r="A42" s="258" t="s">
        <v>275</v>
      </c>
      <c r="B42" s="259"/>
      <c r="C42" s="259"/>
      <c r="D42" s="259"/>
      <c r="E42" s="259"/>
      <c r="F42" s="260"/>
      <c r="G42" s="23">
        <v>34</v>
      </c>
      <c r="H42" s="41">
        <f>H35+H41</f>
        <v>-46093928</v>
      </c>
      <c r="I42" s="41">
        <f>I35+I41</f>
        <v>-82199840</v>
      </c>
    </row>
    <row r="43" spans="1:9" x14ac:dyDescent="0.25">
      <c r="A43" s="261" t="s">
        <v>276</v>
      </c>
      <c r="B43" s="262"/>
      <c r="C43" s="262"/>
      <c r="D43" s="262"/>
      <c r="E43" s="262"/>
      <c r="F43" s="262"/>
      <c r="G43" s="262"/>
      <c r="H43" s="262"/>
      <c r="I43" s="263"/>
    </row>
    <row r="44" spans="1:9" ht="12.75" customHeight="1" x14ac:dyDescent="0.25">
      <c r="A44" s="264" t="s">
        <v>277</v>
      </c>
      <c r="B44" s="265"/>
      <c r="C44" s="265"/>
      <c r="D44" s="265"/>
      <c r="E44" s="265"/>
      <c r="F44" s="266"/>
      <c r="G44" s="20">
        <v>35</v>
      </c>
      <c r="H44" s="37">
        <v>0</v>
      </c>
      <c r="I44" s="37">
        <v>0</v>
      </c>
    </row>
    <row r="45" spans="1:9" ht="25.2" customHeight="1" x14ac:dyDescent="0.25">
      <c r="A45" s="267" t="s">
        <v>278</v>
      </c>
      <c r="B45" s="268"/>
      <c r="C45" s="268"/>
      <c r="D45" s="268"/>
      <c r="E45" s="268"/>
      <c r="F45" s="269"/>
      <c r="G45" s="22">
        <v>36</v>
      </c>
      <c r="H45" s="37">
        <v>104284224</v>
      </c>
      <c r="I45" s="37">
        <v>300435120</v>
      </c>
    </row>
    <row r="46" spans="1:9" ht="12.75" customHeight="1" x14ac:dyDescent="0.25">
      <c r="A46" s="267" t="s">
        <v>279</v>
      </c>
      <c r="B46" s="268"/>
      <c r="C46" s="268"/>
      <c r="D46" s="268"/>
      <c r="E46" s="268"/>
      <c r="F46" s="269"/>
      <c r="G46" s="22">
        <v>37</v>
      </c>
      <c r="H46" s="37">
        <v>99930140</v>
      </c>
      <c r="I46" s="37">
        <v>67190221</v>
      </c>
    </row>
    <row r="47" spans="1:9" ht="12.75" customHeight="1" x14ac:dyDescent="0.25">
      <c r="A47" s="267" t="s">
        <v>280</v>
      </c>
      <c r="B47" s="268"/>
      <c r="C47" s="268"/>
      <c r="D47" s="268"/>
      <c r="E47" s="268"/>
      <c r="F47" s="269"/>
      <c r="G47" s="22">
        <v>38</v>
      </c>
      <c r="H47" s="37">
        <v>0</v>
      </c>
      <c r="I47" s="37">
        <v>30000000</v>
      </c>
    </row>
    <row r="48" spans="1:9" ht="22.2" customHeight="1" x14ac:dyDescent="0.25">
      <c r="A48" s="255" t="s">
        <v>281</v>
      </c>
      <c r="B48" s="256"/>
      <c r="C48" s="256"/>
      <c r="D48" s="256"/>
      <c r="E48" s="256"/>
      <c r="F48" s="257"/>
      <c r="G48" s="21">
        <v>39</v>
      </c>
      <c r="H48" s="40">
        <f>H44+H45+H46+H47</f>
        <v>204214364</v>
      </c>
      <c r="I48" s="40">
        <f>I44+I45+I46+I47</f>
        <v>397625341</v>
      </c>
    </row>
    <row r="49" spans="1:9" ht="24.6" customHeight="1" x14ac:dyDescent="0.25">
      <c r="A49" s="267" t="s">
        <v>282</v>
      </c>
      <c r="B49" s="268"/>
      <c r="C49" s="268"/>
      <c r="D49" s="268"/>
      <c r="E49" s="268"/>
      <c r="F49" s="269"/>
      <c r="G49" s="22">
        <v>40</v>
      </c>
      <c r="H49" s="37">
        <v>-60729353</v>
      </c>
      <c r="I49" s="37">
        <v>-80798714</v>
      </c>
    </row>
    <row r="50" spans="1:9" ht="12.75" customHeight="1" x14ac:dyDescent="0.25">
      <c r="A50" s="267" t="s">
        <v>283</v>
      </c>
      <c r="B50" s="268"/>
      <c r="C50" s="268"/>
      <c r="D50" s="268"/>
      <c r="E50" s="268"/>
      <c r="F50" s="269"/>
      <c r="G50" s="22">
        <v>41</v>
      </c>
      <c r="H50" s="37">
        <v>-7859333</v>
      </c>
      <c r="I50" s="37">
        <v>-9820320</v>
      </c>
    </row>
    <row r="51" spans="1:9" ht="12.75" customHeight="1" x14ac:dyDescent="0.25">
      <c r="A51" s="267" t="s">
        <v>284</v>
      </c>
      <c r="B51" s="268"/>
      <c r="C51" s="268"/>
      <c r="D51" s="268"/>
      <c r="E51" s="268"/>
      <c r="F51" s="269"/>
      <c r="G51" s="22">
        <v>42</v>
      </c>
      <c r="H51" s="37">
        <v>-12437225</v>
      </c>
      <c r="I51" s="37">
        <v>-20750212</v>
      </c>
    </row>
    <row r="52" spans="1:9" ht="22.95" customHeight="1" x14ac:dyDescent="0.25">
      <c r="A52" s="267" t="s">
        <v>285</v>
      </c>
      <c r="B52" s="268"/>
      <c r="C52" s="268"/>
      <c r="D52" s="268"/>
      <c r="E52" s="268"/>
      <c r="F52" s="269"/>
      <c r="G52" s="22">
        <v>43</v>
      </c>
      <c r="H52" s="37">
        <v>0</v>
      </c>
      <c r="I52" s="37">
        <v>0</v>
      </c>
    </row>
    <row r="53" spans="1:9" ht="12.75" customHeight="1" x14ac:dyDescent="0.25">
      <c r="A53" s="267" t="s">
        <v>286</v>
      </c>
      <c r="B53" s="268"/>
      <c r="C53" s="268"/>
      <c r="D53" s="268"/>
      <c r="E53" s="268"/>
      <c r="F53" s="269"/>
      <c r="G53" s="22">
        <v>44</v>
      </c>
      <c r="H53" s="37">
        <v>-10050774</v>
      </c>
      <c r="I53" s="37">
        <v>-111879707</v>
      </c>
    </row>
    <row r="54" spans="1:9" ht="30.6" customHeight="1" x14ac:dyDescent="0.25">
      <c r="A54" s="255" t="s">
        <v>287</v>
      </c>
      <c r="B54" s="256"/>
      <c r="C54" s="256"/>
      <c r="D54" s="256"/>
      <c r="E54" s="256"/>
      <c r="F54" s="257"/>
      <c r="G54" s="21">
        <v>45</v>
      </c>
      <c r="H54" s="40">
        <f>H49+H50+H51+H52+H53</f>
        <v>-91076685</v>
      </c>
      <c r="I54" s="40">
        <f>I49+I50+I51+I52+I53</f>
        <v>-223248953</v>
      </c>
    </row>
    <row r="55" spans="1:9" ht="29.4" customHeight="1" x14ac:dyDescent="0.25">
      <c r="A55" s="270" t="s">
        <v>288</v>
      </c>
      <c r="B55" s="271"/>
      <c r="C55" s="271"/>
      <c r="D55" s="271"/>
      <c r="E55" s="271"/>
      <c r="F55" s="272"/>
      <c r="G55" s="21">
        <v>46</v>
      </c>
      <c r="H55" s="40">
        <f>H48+H54</f>
        <v>113137679</v>
      </c>
      <c r="I55" s="40">
        <f>I48+I54</f>
        <v>174376388</v>
      </c>
    </row>
    <row r="56" spans="1:9" ht="32.4" customHeight="1" x14ac:dyDescent="0.25">
      <c r="A56" s="267" t="s">
        <v>289</v>
      </c>
      <c r="B56" s="268"/>
      <c r="C56" s="268"/>
      <c r="D56" s="268"/>
      <c r="E56" s="268"/>
      <c r="F56" s="269"/>
      <c r="G56" s="22">
        <v>47</v>
      </c>
      <c r="H56" s="37">
        <v>0</v>
      </c>
      <c r="I56" s="37">
        <v>-4548648</v>
      </c>
    </row>
    <row r="57" spans="1:9" ht="26.4" customHeight="1" x14ac:dyDescent="0.25">
      <c r="A57" s="270" t="s">
        <v>290</v>
      </c>
      <c r="B57" s="271"/>
      <c r="C57" s="271"/>
      <c r="D57" s="271"/>
      <c r="E57" s="271"/>
      <c r="F57" s="272"/>
      <c r="G57" s="21">
        <v>48</v>
      </c>
      <c r="H57" s="40">
        <f>H27+H42+H55+H56</f>
        <v>95540189</v>
      </c>
      <c r="I57" s="40">
        <f>I27+I42+I55+I56</f>
        <v>126767960</v>
      </c>
    </row>
    <row r="58" spans="1:9" ht="24" customHeight="1" x14ac:dyDescent="0.25">
      <c r="A58" s="273" t="s">
        <v>291</v>
      </c>
      <c r="B58" s="274"/>
      <c r="C58" s="274"/>
      <c r="D58" s="274"/>
      <c r="E58" s="274"/>
      <c r="F58" s="275"/>
      <c r="G58" s="22">
        <v>49</v>
      </c>
      <c r="H58" s="37">
        <v>159270915</v>
      </c>
      <c r="I58" s="37">
        <v>348216590</v>
      </c>
    </row>
    <row r="59" spans="1:9" ht="31.2" customHeight="1" x14ac:dyDescent="0.25">
      <c r="A59" s="258" t="s">
        <v>292</v>
      </c>
      <c r="B59" s="259"/>
      <c r="C59" s="259"/>
      <c r="D59" s="259"/>
      <c r="E59" s="259"/>
      <c r="F59" s="260"/>
      <c r="G59" s="23">
        <v>50</v>
      </c>
      <c r="H59" s="41">
        <f>H57+H58</f>
        <v>254811104</v>
      </c>
      <c r="I59" s="41">
        <f>I57+I58</f>
        <v>474984550</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headerFooter>
    <oddHeader>&amp;L&amp;"Calibri"&amp;10&amp;KFF0000 This document / e-mail is CONFIDENTIAL&amp;1#_x000D_&amp;C&amp;G</oddHeader>
    <oddFooter>&amp;L_x000D_&amp;1#&amp;"Calibri"&amp;8&amp;K000000 Classified as Highly Confidential</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2" sqref="A2:I2"/>
    </sheetView>
  </sheetViews>
  <sheetFormatPr defaultRowHeight="13.2" x14ac:dyDescent="0.25"/>
  <cols>
    <col min="1" max="7" width="9.109375" style="1"/>
    <col min="8" max="9" width="15.44140625" style="32"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44" t="s">
        <v>293</v>
      </c>
      <c r="B1" s="282"/>
      <c r="C1" s="282"/>
      <c r="D1" s="282"/>
      <c r="E1" s="282"/>
      <c r="F1" s="282"/>
      <c r="G1" s="282"/>
      <c r="H1" s="282"/>
      <c r="I1" s="282"/>
    </row>
    <row r="2" spans="1:9" ht="12.75" customHeight="1" x14ac:dyDescent="0.25">
      <c r="A2" s="243" t="s">
        <v>626</v>
      </c>
      <c r="B2" s="217"/>
      <c r="C2" s="217"/>
      <c r="D2" s="217"/>
      <c r="E2" s="217"/>
      <c r="F2" s="217"/>
      <c r="G2" s="217"/>
      <c r="H2" s="217"/>
      <c r="I2" s="217"/>
    </row>
    <row r="3" spans="1:9" x14ac:dyDescent="0.25">
      <c r="A3" s="294" t="s">
        <v>294</v>
      </c>
      <c r="B3" s="295"/>
      <c r="C3" s="295"/>
      <c r="D3" s="295"/>
      <c r="E3" s="295"/>
      <c r="F3" s="295"/>
      <c r="G3" s="295"/>
      <c r="H3" s="295"/>
      <c r="I3" s="295"/>
    </row>
    <row r="4" spans="1:9" x14ac:dyDescent="0.25">
      <c r="A4" s="283" t="s">
        <v>599</v>
      </c>
      <c r="B4" s="220"/>
      <c r="C4" s="220"/>
      <c r="D4" s="220"/>
      <c r="E4" s="220"/>
      <c r="F4" s="220"/>
      <c r="G4" s="220"/>
      <c r="H4" s="220"/>
      <c r="I4" s="221"/>
    </row>
    <row r="5" spans="1:9" ht="22.8" thickBot="1" x14ac:dyDescent="0.3">
      <c r="A5" s="286" t="s">
        <v>295</v>
      </c>
      <c r="B5" s="287"/>
      <c r="C5" s="287"/>
      <c r="D5" s="287"/>
      <c r="E5" s="287"/>
      <c r="F5" s="288"/>
      <c r="G5" s="18" t="s">
        <v>296</v>
      </c>
      <c r="H5" s="35" t="s">
        <v>297</v>
      </c>
      <c r="I5" s="35" t="s">
        <v>298</v>
      </c>
    </row>
    <row r="6" spans="1:9" x14ac:dyDescent="0.25">
      <c r="A6" s="289">
        <v>1</v>
      </c>
      <c r="B6" s="290"/>
      <c r="C6" s="290"/>
      <c r="D6" s="290"/>
      <c r="E6" s="290"/>
      <c r="F6" s="291"/>
      <c r="G6" s="24">
        <v>2</v>
      </c>
      <c r="H6" s="36" t="s">
        <v>299</v>
      </c>
      <c r="I6" s="36" t="s">
        <v>300</v>
      </c>
    </row>
    <row r="7" spans="1:9" x14ac:dyDescent="0.25">
      <c r="A7" s="306" t="s">
        <v>301</v>
      </c>
      <c r="B7" s="307"/>
      <c r="C7" s="307"/>
      <c r="D7" s="307"/>
      <c r="E7" s="307"/>
      <c r="F7" s="307"/>
      <c r="G7" s="307"/>
      <c r="H7" s="307"/>
      <c r="I7" s="308"/>
    </row>
    <row r="8" spans="1:9" x14ac:dyDescent="0.25">
      <c r="A8" s="309" t="s">
        <v>302</v>
      </c>
      <c r="B8" s="309"/>
      <c r="C8" s="309"/>
      <c r="D8" s="309"/>
      <c r="E8" s="309"/>
      <c r="F8" s="309"/>
      <c r="G8" s="25">
        <v>1</v>
      </c>
      <c r="H8" s="43">
        <v>0</v>
      </c>
      <c r="I8" s="43">
        <v>0</v>
      </c>
    </row>
    <row r="9" spans="1:9" x14ac:dyDescent="0.25">
      <c r="A9" s="292" t="s">
        <v>303</v>
      </c>
      <c r="B9" s="292"/>
      <c r="C9" s="292"/>
      <c r="D9" s="292"/>
      <c r="E9" s="292"/>
      <c r="F9" s="292"/>
      <c r="G9" s="26">
        <v>2</v>
      </c>
      <c r="H9" s="44">
        <v>0</v>
      </c>
      <c r="I9" s="44">
        <v>0</v>
      </c>
    </row>
    <row r="10" spans="1:9" x14ac:dyDescent="0.25">
      <c r="A10" s="292" t="s">
        <v>304</v>
      </c>
      <c r="B10" s="292"/>
      <c r="C10" s="292"/>
      <c r="D10" s="292"/>
      <c r="E10" s="292"/>
      <c r="F10" s="292"/>
      <c r="G10" s="26">
        <v>3</v>
      </c>
      <c r="H10" s="44">
        <v>0</v>
      </c>
      <c r="I10" s="44">
        <v>0</v>
      </c>
    </row>
    <row r="11" spans="1:9" x14ac:dyDescent="0.25">
      <c r="A11" s="292" t="s">
        <v>305</v>
      </c>
      <c r="B11" s="292"/>
      <c r="C11" s="292"/>
      <c r="D11" s="292"/>
      <c r="E11" s="292"/>
      <c r="F11" s="292"/>
      <c r="G11" s="26">
        <v>4</v>
      </c>
      <c r="H11" s="44">
        <v>0</v>
      </c>
      <c r="I11" s="44">
        <v>0</v>
      </c>
    </row>
    <row r="12" spans="1:9" x14ac:dyDescent="0.25">
      <c r="A12" s="292" t="s">
        <v>451</v>
      </c>
      <c r="B12" s="292"/>
      <c r="C12" s="292"/>
      <c r="D12" s="292"/>
      <c r="E12" s="292"/>
      <c r="F12" s="292"/>
      <c r="G12" s="26">
        <v>5</v>
      </c>
      <c r="H12" s="44">
        <v>0</v>
      </c>
      <c r="I12" s="44">
        <v>0</v>
      </c>
    </row>
    <row r="13" spans="1:9" x14ac:dyDescent="0.25">
      <c r="A13" s="293" t="s">
        <v>452</v>
      </c>
      <c r="B13" s="293"/>
      <c r="C13" s="293"/>
      <c r="D13" s="293"/>
      <c r="E13" s="293"/>
      <c r="F13" s="293"/>
      <c r="G13" s="109">
        <v>6</v>
      </c>
      <c r="H13" s="110">
        <f>SUM(H8:H12)</f>
        <v>0</v>
      </c>
      <c r="I13" s="110">
        <f>SUM(I8:I12)</f>
        <v>0</v>
      </c>
    </row>
    <row r="14" spans="1:9" x14ac:dyDescent="0.25">
      <c r="A14" s="292" t="s">
        <v>453</v>
      </c>
      <c r="B14" s="292"/>
      <c r="C14" s="292"/>
      <c r="D14" s="292"/>
      <c r="E14" s="292"/>
      <c r="F14" s="292"/>
      <c r="G14" s="26">
        <v>7</v>
      </c>
      <c r="H14" s="44">
        <v>0</v>
      </c>
      <c r="I14" s="44">
        <v>0</v>
      </c>
    </row>
    <row r="15" spans="1:9" x14ac:dyDescent="0.25">
      <c r="A15" s="292" t="s">
        <v>454</v>
      </c>
      <c r="B15" s="292"/>
      <c r="C15" s="292"/>
      <c r="D15" s="292"/>
      <c r="E15" s="292"/>
      <c r="F15" s="292"/>
      <c r="G15" s="26">
        <v>8</v>
      </c>
      <c r="H15" s="44">
        <v>0</v>
      </c>
      <c r="I15" s="44">
        <v>0</v>
      </c>
    </row>
    <row r="16" spans="1:9" x14ac:dyDescent="0.25">
      <c r="A16" s="292" t="s">
        <v>455</v>
      </c>
      <c r="B16" s="292"/>
      <c r="C16" s="292"/>
      <c r="D16" s="292"/>
      <c r="E16" s="292"/>
      <c r="F16" s="292"/>
      <c r="G16" s="26">
        <v>9</v>
      </c>
      <c r="H16" s="44">
        <v>0</v>
      </c>
      <c r="I16" s="44">
        <v>0</v>
      </c>
    </row>
    <row r="17" spans="1:9" x14ac:dyDescent="0.25">
      <c r="A17" s="292" t="s">
        <v>456</v>
      </c>
      <c r="B17" s="292"/>
      <c r="C17" s="292"/>
      <c r="D17" s="292"/>
      <c r="E17" s="292"/>
      <c r="F17" s="292"/>
      <c r="G17" s="26">
        <v>10</v>
      </c>
      <c r="H17" s="44">
        <v>0</v>
      </c>
      <c r="I17" s="44">
        <v>0</v>
      </c>
    </row>
    <row r="18" spans="1:9" ht="12.75" customHeight="1" x14ac:dyDescent="0.25">
      <c r="A18" s="292" t="s">
        <v>457</v>
      </c>
      <c r="B18" s="292"/>
      <c r="C18" s="292"/>
      <c r="D18" s="292"/>
      <c r="E18" s="292"/>
      <c r="F18" s="292"/>
      <c r="G18" s="26">
        <v>11</v>
      </c>
      <c r="H18" s="44">
        <v>0</v>
      </c>
      <c r="I18" s="44">
        <v>0</v>
      </c>
    </row>
    <row r="19" spans="1:9" x14ac:dyDescent="0.25">
      <c r="A19" s="292" t="s">
        <v>458</v>
      </c>
      <c r="B19" s="292"/>
      <c r="C19" s="292"/>
      <c r="D19" s="292"/>
      <c r="E19" s="292"/>
      <c r="F19" s="292"/>
      <c r="G19" s="26">
        <v>12</v>
      </c>
      <c r="H19" s="44">
        <v>0</v>
      </c>
      <c r="I19" s="44">
        <v>0</v>
      </c>
    </row>
    <row r="20" spans="1:9" ht="12.75" customHeight="1" x14ac:dyDescent="0.25">
      <c r="A20" s="303" t="s">
        <v>459</v>
      </c>
      <c r="B20" s="304"/>
      <c r="C20" s="304"/>
      <c r="D20" s="304"/>
      <c r="E20" s="304"/>
      <c r="F20" s="305"/>
      <c r="G20" s="109">
        <v>13</v>
      </c>
      <c r="H20" s="110">
        <f>SUM(H14:H19)</f>
        <v>0</v>
      </c>
      <c r="I20" s="110">
        <f>SUM(I14:I19)</f>
        <v>0</v>
      </c>
    </row>
    <row r="21" spans="1:9" ht="27.6" customHeight="1" x14ac:dyDescent="0.25">
      <c r="A21" s="296" t="s">
        <v>460</v>
      </c>
      <c r="B21" s="297"/>
      <c r="C21" s="297"/>
      <c r="D21" s="297"/>
      <c r="E21" s="297"/>
      <c r="F21" s="297"/>
      <c r="G21" s="28">
        <v>14</v>
      </c>
      <c r="H21" s="46">
        <f>H13+H20</f>
        <v>0</v>
      </c>
      <c r="I21" s="46">
        <f>I13+I20</f>
        <v>0</v>
      </c>
    </row>
    <row r="22" spans="1:9" x14ac:dyDescent="0.25">
      <c r="A22" s="306" t="s">
        <v>306</v>
      </c>
      <c r="B22" s="307"/>
      <c r="C22" s="307"/>
      <c r="D22" s="307"/>
      <c r="E22" s="307"/>
      <c r="F22" s="307"/>
      <c r="G22" s="307"/>
      <c r="H22" s="307"/>
      <c r="I22" s="308"/>
    </row>
    <row r="23" spans="1:9" ht="26.4" customHeight="1" x14ac:dyDescent="0.25">
      <c r="A23" s="309" t="s">
        <v>307</v>
      </c>
      <c r="B23" s="309"/>
      <c r="C23" s="309"/>
      <c r="D23" s="309"/>
      <c r="E23" s="309"/>
      <c r="F23" s="309"/>
      <c r="G23" s="25">
        <v>15</v>
      </c>
      <c r="H23" s="43">
        <v>0</v>
      </c>
      <c r="I23" s="43">
        <v>0</v>
      </c>
    </row>
    <row r="24" spans="1:9" x14ac:dyDescent="0.25">
      <c r="A24" s="292" t="s">
        <v>308</v>
      </c>
      <c r="B24" s="292"/>
      <c r="C24" s="292"/>
      <c r="D24" s="292"/>
      <c r="E24" s="292"/>
      <c r="F24" s="292"/>
      <c r="G24" s="25">
        <v>16</v>
      </c>
      <c r="H24" s="44">
        <v>0</v>
      </c>
      <c r="I24" s="44">
        <v>0</v>
      </c>
    </row>
    <row r="25" spans="1:9" x14ac:dyDescent="0.25">
      <c r="A25" s="292" t="s">
        <v>309</v>
      </c>
      <c r="B25" s="292"/>
      <c r="C25" s="292"/>
      <c r="D25" s="292"/>
      <c r="E25" s="292"/>
      <c r="F25" s="292"/>
      <c r="G25" s="25">
        <v>17</v>
      </c>
      <c r="H25" s="44">
        <v>0</v>
      </c>
      <c r="I25" s="44">
        <v>0</v>
      </c>
    </row>
    <row r="26" spans="1:9" x14ac:dyDescent="0.25">
      <c r="A26" s="292" t="s">
        <v>310</v>
      </c>
      <c r="B26" s="292"/>
      <c r="C26" s="292"/>
      <c r="D26" s="292"/>
      <c r="E26" s="292"/>
      <c r="F26" s="292"/>
      <c r="G26" s="25">
        <v>18</v>
      </c>
      <c r="H26" s="44">
        <v>0</v>
      </c>
      <c r="I26" s="44">
        <v>0</v>
      </c>
    </row>
    <row r="27" spans="1:9" x14ac:dyDescent="0.25">
      <c r="A27" s="292" t="s">
        <v>311</v>
      </c>
      <c r="B27" s="292"/>
      <c r="C27" s="292"/>
      <c r="D27" s="292"/>
      <c r="E27" s="292"/>
      <c r="F27" s="292"/>
      <c r="G27" s="25">
        <v>19</v>
      </c>
      <c r="H27" s="44">
        <v>0</v>
      </c>
      <c r="I27" s="44">
        <v>0</v>
      </c>
    </row>
    <row r="28" spans="1:9" x14ac:dyDescent="0.25">
      <c r="A28" s="292" t="s">
        <v>312</v>
      </c>
      <c r="B28" s="292"/>
      <c r="C28" s="292"/>
      <c r="D28" s="292"/>
      <c r="E28" s="292"/>
      <c r="F28" s="292"/>
      <c r="G28" s="25">
        <v>20</v>
      </c>
      <c r="H28" s="44">
        <v>0</v>
      </c>
      <c r="I28" s="44">
        <v>0</v>
      </c>
    </row>
    <row r="29" spans="1:9" ht="24" customHeight="1" x14ac:dyDescent="0.25">
      <c r="A29" s="299" t="s">
        <v>462</v>
      </c>
      <c r="B29" s="299"/>
      <c r="C29" s="299"/>
      <c r="D29" s="299"/>
      <c r="E29" s="299"/>
      <c r="F29" s="299"/>
      <c r="G29" s="27">
        <v>21</v>
      </c>
      <c r="H29" s="45">
        <f>SUM(H23:H28)</f>
        <v>0</v>
      </c>
      <c r="I29" s="45">
        <f>SUM(I23:I28)</f>
        <v>0</v>
      </c>
    </row>
    <row r="30" spans="1:9" ht="27" customHeight="1" x14ac:dyDescent="0.25">
      <c r="A30" s="292" t="s">
        <v>313</v>
      </c>
      <c r="B30" s="292"/>
      <c r="C30" s="292"/>
      <c r="D30" s="292"/>
      <c r="E30" s="292"/>
      <c r="F30" s="292"/>
      <c r="G30" s="26">
        <v>22</v>
      </c>
      <c r="H30" s="44">
        <v>0</v>
      </c>
      <c r="I30" s="44">
        <v>0</v>
      </c>
    </row>
    <row r="31" spans="1:9" x14ac:dyDescent="0.25">
      <c r="A31" s="292" t="s">
        <v>314</v>
      </c>
      <c r="B31" s="292"/>
      <c r="C31" s="292"/>
      <c r="D31" s="292"/>
      <c r="E31" s="292"/>
      <c r="F31" s="292"/>
      <c r="G31" s="26">
        <v>23</v>
      </c>
      <c r="H31" s="44">
        <v>0</v>
      </c>
      <c r="I31" s="44">
        <v>0</v>
      </c>
    </row>
    <row r="32" spans="1:9" x14ac:dyDescent="0.25">
      <c r="A32" s="292" t="s">
        <v>315</v>
      </c>
      <c r="B32" s="292"/>
      <c r="C32" s="292"/>
      <c r="D32" s="292"/>
      <c r="E32" s="292"/>
      <c r="F32" s="292"/>
      <c r="G32" s="26">
        <v>24</v>
      </c>
      <c r="H32" s="44">
        <v>0</v>
      </c>
      <c r="I32" s="44">
        <v>0</v>
      </c>
    </row>
    <row r="33" spans="1:9" x14ac:dyDescent="0.25">
      <c r="A33" s="292" t="s">
        <v>316</v>
      </c>
      <c r="B33" s="292"/>
      <c r="C33" s="292"/>
      <c r="D33" s="292"/>
      <c r="E33" s="292"/>
      <c r="F33" s="292"/>
      <c r="G33" s="26">
        <v>25</v>
      </c>
      <c r="H33" s="44">
        <v>0</v>
      </c>
      <c r="I33" s="44">
        <v>0</v>
      </c>
    </row>
    <row r="34" spans="1:9" x14ac:dyDescent="0.25">
      <c r="A34" s="292" t="s">
        <v>317</v>
      </c>
      <c r="B34" s="292"/>
      <c r="C34" s="292"/>
      <c r="D34" s="292"/>
      <c r="E34" s="292"/>
      <c r="F34" s="292"/>
      <c r="G34" s="26">
        <v>26</v>
      </c>
      <c r="H34" s="44">
        <v>0</v>
      </c>
      <c r="I34" s="44">
        <v>0</v>
      </c>
    </row>
    <row r="35" spans="1:9" ht="25.95" customHeight="1" x14ac:dyDescent="0.25">
      <c r="A35" s="299" t="s">
        <v>463</v>
      </c>
      <c r="B35" s="299"/>
      <c r="C35" s="299"/>
      <c r="D35" s="299"/>
      <c r="E35" s="299"/>
      <c r="F35" s="299"/>
      <c r="G35" s="27">
        <v>27</v>
      </c>
      <c r="H35" s="45">
        <f>SUM(H30:H34)</f>
        <v>0</v>
      </c>
      <c r="I35" s="45">
        <f>SUM(I30:I34)</f>
        <v>0</v>
      </c>
    </row>
    <row r="36" spans="1:9" ht="28.2" customHeight="1" x14ac:dyDescent="0.25">
      <c r="A36" s="296" t="s">
        <v>461</v>
      </c>
      <c r="B36" s="297"/>
      <c r="C36" s="297"/>
      <c r="D36" s="297"/>
      <c r="E36" s="297"/>
      <c r="F36" s="297"/>
      <c r="G36" s="28">
        <v>28</v>
      </c>
      <c r="H36" s="46">
        <f>H29+H35</f>
        <v>0</v>
      </c>
      <c r="I36" s="46">
        <f>I29+I35</f>
        <v>0</v>
      </c>
    </row>
    <row r="37" spans="1:9" x14ac:dyDescent="0.25">
      <c r="A37" s="306" t="s">
        <v>318</v>
      </c>
      <c r="B37" s="307"/>
      <c r="C37" s="307"/>
      <c r="D37" s="307"/>
      <c r="E37" s="307"/>
      <c r="F37" s="307"/>
      <c r="G37" s="307">
        <v>0</v>
      </c>
      <c r="H37" s="307"/>
      <c r="I37" s="308"/>
    </row>
    <row r="38" spans="1:9" x14ac:dyDescent="0.25">
      <c r="A38" s="310" t="s">
        <v>319</v>
      </c>
      <c r="B38" s="310"/>
      <c r="C38" s="310"/>
      <c r="D38" s="310"/>
      <c r="E38" s="310"/>
      <c r="F38" s="310"/>
      <c r="G38" s="25">
        <v>29</v>
      </c>
      <c r="H38" s="43">
        <v>0</v>
      </c>
      <c r="I38" s="43">
        <v>0</v>
      </c>
    </row>
    <row r="39" spans="1:9" ht="25.2" customHeight="1" x14ac:dyDescent="0.25">
      <c r="A39" s="298" t="s">
        <v>320</v>
      </c>
      <c r="B39" s="298"/>
      <c r="C39" s="298"/>
      <c r="D39" s="298"/>
      <c r="E39" s="298"/>
      <c r="F39" s="298"/>
      <c r="G39" s="25">
        <v>30</v>
      </c>
      <c r="H39" s="44">
        <v>0</v>
      </c>
      <c r="I39" s="44">
        <v>0</v>
      </c>
    </row>
    <row r="40" spans="1:9" x14ac:dyDescent="0.25">
      <c r="A40" s="298" t="s">
        <v>321</v>
      </c>
      <c r="B40" s="298"/>
      <c r="C40" s="298"/>
      <c r="D40" s="298"/>
      <c r="E40" s="298"/>
      <c r="F40" s="298"/>
      <c r="G40" s="25">
        <v>31</v>
      </c>
      <c r="H40" s="44">
        <v>0</v>
      </c>
      <c r="I40" s="44">
        <v>0</v>
      </c>
    </row>
    <row r="41" spans="1:9" x14ac:dyDescent="0.25">
      <c r="A41" s="298" t="s">
        <v>322</v>
      </c>
      <c r="B41" s="298"/>
      <c r="C41" s="298"/>
      <c r="D41" s="298"/>
      <c r="E41" s="298"/>
      <c r="F41" s="298"/>
      <c r="G41" s="25">
        <v>32</v>
      </c>
      <c r="H41" s="44">
        <v>0</v>
      </c>
      <c r="I41" s="44">
        <v>0</v>
      </c>
    </row>
    <row r="42" spans="1:9" ht="25.95" customHeight="1" x14ac:dyDescent="0.25">
      <c r="A42" s="299" t="s">
        <v>464</v>
      </c>
      <c r="B42" s="299"/>
      <c r="C42" s="299"/>
      <c r="D42" s="299"/>
      <c r="E42" s="299"/>
      <c r="F42" s="299"/>
      <c r="G42" s="27">
        <v>33</v>
      </c>
      <c r="H42" s="45">
        <f>H41+H40+H39+H38</f>
        <v>0</v>
      </c>
      <c r="I42" s="45">
        <f>I41+I40+I39+I38</f>
        <v>0</v>
      </c>
    </row>
    <row r="43" spans="1:9" ht="24.6" customHeight="1" x14ac:dyDescent="0.25">
      <c r="A43" s="298" t="s">
        <v>323</v>
      </c>
      <c r="B43" s="298"/>
      <c r="C43" s="298"/>
      <c r="D43" s="298"/>
      <c r="E43" s="298"/>
      <c r="F43" s="298"/>
      <c r="G43" s="26">
        <v>34</v>
      </c>
      <c r="H43" s="44">
        <v>0</v>
      </c>
      <c r="I43" s="44">
        <v>0</v>
      </c>
    </row>
    <row r="44" spans="1:9" x14ac:dyDescent="0.25">
      <c r="A44" s="298" t="s">
        <v>324</v>
      </c>
      <c r="B44" s="298"/>
      <c r="C44" s="298"/>
      <c r="D44" s="298"/>
      <c r="E44" s="298"/>
      <c r="F44" s="298"/>
      <c r="G44" s="26">
        <v>35</v>
      </c>
      <c r="H44" s="44">
        <v>0</v>
      </c>
      <c r="I44" s="44">
        <v>0</v>
      </c>
    </row>
    <row r="45" spans="1:9" x14ac:dyDescent="0.25">
      <c r="A45" s="298" t="s">
        <v>325</v>
      </c>
      <c r="B45" s="298"/>
      <c r="C45" s="298"/>
      <c r="D45" s="298"/>
      <c r="E45" s="298"/>
      <c r="F45" s="298"/>
      <c r="G45" s="26">
        <v>36</v>
      </c>
      <c r="H45" s="44">
        <v>0</v>
      </c>
      <c r="I45" s="44">
        <v>0</v>
      </c>
    </row>
    <row r="46" spans="1:9" ht="21" customHeight="1" x14ac:dyDescent="0.25">
      <c r="A46" s="298" t="s">
        <v>326</v>
      </c>
      <c r="B46" s="298"/>
      <c r="C46" s="298"/>
      <c r="D46" s="298"/>
      <c r="E46" s="298"/>
      <c r="F46" s="298"/>
      <c r="G46" s="26">
        <v>37</v>
      </c>
      <c r="H46" s="44">
        <v>0</v>
      </c>
      <c r="I46" s="44">
        <v>0</v>
      </c>
    </row>
    <row r="47" spans="1:9" x14ac:dyDescent="0.25">
      <c r="A47" s="298" t="s">
        <v>327</v>
      </c>
      <c r="B47" s="298"/>
      <c r="C47" s="298"/>
      <c r="D47" s="298"/>
      <c r="E47" s="298"/>
      <c r="F47" s="298"/>
      <c r="G47" s="26">
        <v>38</v>
      </c>
      <c r="H47" s="44">
        <v>0</v>
      </c>
      <c r="I47" s="44">
        <v>0</v>
      </c>
    </row>
    <row r="48" spans="1:9" ht="22.95" customHeight="1" x14ac:dyDescent="0.25">
      <c r="A48" s="299" t="s">
        <v>465</v>
      </c>
      <c r="B48" s="299"/>
      <c r="C48" s="299"/>
      <c r="D48" s="299"/>
      <c r="E48" s="299"/>
      <c r="F48" s="299"/>
      <c r="G48" s="27">
        <v>39</v>
      </c>
      <c r="H48" s="45">
        <f>H47+H46+H45+H44+H43</f>
        <v>0</v>
      </c>
      <c r="I48" s="45">
        <f>I47+I46+I45+I44+I43</f>
        <v>0</v>
      </c>
    </row>
    <row r="49" spans="1:9" ht="25.95" customHeight="1" x14ac:dyDescent="0.25">
      <c r="A49" s="300" t="s">
        <v>466</v>
      </c>
      <c r="B49" s="301"/>
      <c r="C49" s="301"/>
      <c r="D49" s="301"/>
      <c r="E49" s="301"/>
      <c r="F49" s="301"/>
      <c r="G49" s="27">
        <v>40</v>
      </c>
      <c r="H49" s="45">
        <f>H48+H42</f>
        <v>0</v>
      </c>
      <c r="I49" s="45">
        <f>I48+I42</f>
        <v>0</v>
      </c>
    </row>
    <row r="50" spans="1:9" ht="22.2" customHeight="1" x14ac:dyDescent="0.25">
      <c r="A50" s="292" t="s">
        <v>328</v>
      </c>
      <c r="B50" s="292"/>
      <c r="C50" s="292"/>
      <c r="D50" s="292"/>
      <c r="E50" s="292"/>
      <c r="F50" s="292"/>
      <c r="G50" s="26">
        <v>41</v>
      </c>
      <c r="H50" s="44">
        <v>0</v>
      </c>
      <c r="I50" s="44">
        <v>0</v>
      </c>
    </row>
    <row r="51" spans="1:9" ht="25.95" customHeight="1" x14ac:dyDescent="0.25">
      <c r="A51" s="300" t="s">
        <v>467</v>
      </c>
      <c r="B51" s="301"/>
      <c r="C51" s="301"/>
      <c r="D51" s="301"/>
      <c r="E51" s="301"/>
      <c r="F51" s="301"/>
      <c r="G51" s="27">
        <v>42</v>
      </c>
      <c r="H51" s="45">
        <f>H21+H36+H49+H50</f>
        <v>0</v>
      </c>
      <c r="I51" s="45">
        <f>I21+I36+I49+I50</f>
        <v>0</v>
      </c>
    </row>
    <row r="52" spans="1:9" ht="25.2" customHeight="1" x14ac:dyDescent="0.25">
      <c r="A52" s="302" t="s">
        <v>329</v>
      </c>
      <c r="B52" s="302"/>
      <c r="C52" s="302"/>
      <c r="D52" s="302"/>
      <c r="E52" s="302"/>
      <c r="F52" s="302"/>
      <c r="G52" s="26">
        <v>43</v>
      </c>
      <c r="H52" s="44">
        <v>0</v>
      </c>
      <c r="I52" s="44">
        <v>0</v>
      </c>
    </row>
    <row r="53" spans="1:9" ht="31.95" customHeight="1" x14ac:dyDescent="0.25">
      <c r="A53" s="296" t="s">
        <v>468</v>
      </c>
      <c r="B53" s="297"/>
      <c r="C53" s="297"/>
      <c r="D53" s="297"/>
      <c r="E53" s="297"/>
      <c r="F53" s="297"/>
      <c r="G53" s="28">
        <v>44</v>
      </c>
      <c r="H53" s="46">
        <f>H52+H51</f>
        <v>0</v>
      </c>
      <c r="I53" s="46">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headerFooter>
    <oddHeader>&amp;L&amp;"Calibri"&amp;10&amp;KFF0000 This document / e-mail is CONFIDENTIAL&amp;1#_x000D_&amp;C&amp;G</oddHeader>
    <oddFooter>&amp;L_x000D_&amp;1#&amp;"Calibri"&amp;8&amp;K000000 Classified as Highly Confidential</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90" zoomScaleNormal="100" zoomScaleSheetLayoutView="90" workbookViewId="0">
      <selection activeCell="I13" sqref="I13"/>
    </sheetView>
  </sheetViews>
  <sheetFormatPr defaultRowHeight="13.2" x14ac:dyDescent="0.25"/>
  <cols>
    <col min="1" max="4" width="9.109375" style="1"/>
    <col min="5" max="5" width="10.109375" style="1" bestFit="1" customWidth="1"/>
    <col min="6" max="7" width="9.109375" style="1"/>
    <col min="8" max="25" width="15" style="32" customWidth="1"/>
    <col min="26" max="28" width="15" style="1" customWidth="1"/>
    <col min="29"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32" t="s">
        <v>330</v>
      </c>
      <c r="B1" s="333"/>
      <c r="C1" s="333"/>
      <c r="D1" s="333"/>
      <c r="E1" s="333"/>
      <c r="F1" s="333"/>
      <c r="G1" s="333"/>
      <c r="H1" s="333"/>
      <c r="I1" s="333"/>
      <c r="J1" s="333"/>
      <c r="K1" s="47"/>
    </row>
    <row r="2" spans="1:25" ht="15.6" x14ac:dyDescent="0.25">
      <c r="A2" s="2"/>
      <c r="B2" s="3"/>
      <c r="C2" s="334" t="s">
        <v>331</v>
      </c>
      <c r="D2" s="334"/>
      <c r="E2" s="9">
        <v>44562</v>
      </c>
      <c r="F2" s="4" t="s">
        <v>332</v>
      </c>
      <c r="G2" s="9">
        <v>44834</v>
      </c>
      <c r="H2" s="48"/>
      <c r="I2" s="48"/>
      <c r="J2" s="48"/>
      <c r="K2" s="47"/>
      <c r="X2" s="49" t="s">
        <v>333</v>
      </c>
    </row>
    <row r="3" spans="1:25" ht="13.5" customHeight="1" thickBot="1" x14ac:dyDescent="0.3">
      <c r="A3" s="335" t="s">
        <v>334</v>
      </c>
      <c r="B3" s="336"/>
      <c r="C3" s="336"/>
      <c r="D3" s="336"/>
      <c r="E3" s="336"/>
      <c r="F3" s="336"/>
      <c r="G3" s="339" t="s">
        <v>335</v>
      </c>
      <c r="H3" s="322" t="s">
        <v>336</v>
      </c>
      <c r="I3" s="322"/>
      <c r="J3" s="322"/>
      <c r="K3" s="322"/>
      <c r="L3" s="322"/>
      <c r="M3" s="322"/>
      <c r="N3" s="322"/>
      <c r="O3" s="322"/>
      <c r="P3" s="322"/>
      <c r="Q3" s="322"/>
      <c r="R3" s="322"/>
      <c r="S3" s="322"/>
      <c r="T3" s="322"/>
      <c r="U3" s="322"/>
      <c r="V3" s="322"/>
      <c r="W3" s="322"/>
      <c r="X3" s="322" t="s">
        <v>337</v>
      </c>
      <c r="Y3" s="324" t="s">
        <v>338</v>
      </c>
    </row>
    <row r="4" spans="1:25" ht="61.8" thickBot="1" x14ac:dyDescent="0.3">
      <c r="A4" s="337"/>
      <c r="B4" s="338"/>
      <c r="C4" s="338"/>
      <c r="D4" s="338"/>
      <c r="E4" s="338"/>
      <c r="F4" s="338"/>
      <c r="G4" s="340"/>
      <c r="H4" s="50" t="s">
        <v>339</v>
      </c>
      <c r="I4" s="50" t="s">
        <v>340</v>
      </c>
      <c r="J4" s="50" t="s">
        <v>341</v>
      </c>
      <c r="K4" s="50" t="s">
        <v>342</v>
      </c>
      <c r="L4" s="50" t="s">
        <v>343</v>
      </c>
      <c r="M4" s="50" t="s">
        <v>344</v>
      </c>
      <c r="N4" s="50" t="s">
        <v>345</v>
      </c>
      <c r="O4" s="50" t="s">
        <v>346</v>
      </c>
      <c r="P4" s="111" t="s">
        <v>469</v>
      </c>
      <c r="Q4" s="50" t="s">
        <v>347</v>
      </c>
      <c r="R4" s="50" t="s">
        <v>348</v>
      </c>
      <c r="S4" s="50" t="s">
        <v>470</v>
      </c>
      <c r="T4" s="50" t="s">
        <v>471</v>
      </c>
      <c r="U4" s="50" t="s">
        <v>349</v>
      </c>
      <c r="V4" s="50" t="s">
        <v>350</v>
      </c>
      <c r="W4" s="50" t="s">
        <v>351</v>
      </c>
      <c r="X4" s="323"/>
      <c r="Y4" s="325"/>
    </row>
    <row r="5" spans="1:25" ht="20.399999999999999" x14ac:dyDescent="0.25">
      <c r="A5" s="326">
        <v>1</v>
      </c>
      <c r="B5" s="327"/>
      <c r="C5" s="327"/>
      <c r="D5" s="327"/>
      <c r="E5" s="327"/>
      <c r="F5" s="327"/>
      <c r="G5" s="5">
        <v>2</v>
      </c>
      <c r="H5" s="51" t="s">
        <v>352</v>
      </c>
      <c r="I5" s="52" t="s">
        <v>353</v>
      </c>
      <c r="J5" s="51" t="s">
        <v>354</v>
      </c>
      <c r="K5" s="52" t="s">
        <v>355</v>
      </c>
      <c r="L5" s="51" t="s">
        <v>356</v>
      </c>
      <c r="M5" s="52" t="s">
        <v>357</v>
      </c>
      <c r="N5" s="51" t="s">
        <v>358</v>
      </c>
      <c r="O5" s="52" t="s">
        <v>359</v>
      </c>
      <c r="P5" s="51" t="s">
        <v>360</v>
      </c>
      <c r="Q5" s="52" t="s">
        <v>361</v>
      </c>
      <c r="R5" s="51" t="s">
        <v>362</v>
      </c>
      <c r="S5" s="112" t="s">
        <v>472</v>
      </c>
      <c r="T5" s="112" t="s">
        <v>473</v>
      </c>
      <c r="U5" s="112" t="s">
        <v>474</v>
      </c>
      <c r="V5" s="112" t="s">
        <v>475</v>
      </c>
      <c r="W5" s="112" t="s">
        <v>476</v>
      </c>
      <c r="X5" s="112">
        <v>19</v>
      </c>
      <c r="Y5" s="113" t="s">
        <v>477</v>
      </c>
    </row>
    <row r="6" spans="1:25" x14ac:dyDescent="0.25">
      <c r="A6" s="328" t="s">
        <v>363</v>
      </c>
      <c r="B6" s="328"/>
      <c r="C6" s="328"/>
      <c r="D6" s="328"/>
      <c r="E6" s="328"/>
      <c r="F6" s="328"/>
      <c r="G6" s="328"/>
      <c r="H6" s="328"/>
      <c r="I6" s="328"/>
      <c r="J6" s="328"/>
      <c r="K6" s="328"/>
      <c r="L6" s="328"/>
      <c r="M6" s="328"/>
      <c r="N6" s="329"/>
      <c r="O6" s="329"/>
      <c r="P6" s="329"/>
      <c r="Q6" s="329"/>
      <c r="R6" s="329"/>
      <c r="S6" s="330"/>
      <c r="T6" s="330"/>
      <c r="U6" s="329"/>
      <c r="V6" s="329"/>
      <c r="W6" s="329"/>
      <c r="X6" s="329"/>
      <c r="Y6" s="331"/>
    </row>
    <row r="7" spans="1:25" x14ac:dyDescent="0.25">
      <c r="A7" s="320" t="s">
        <v>364</v>
      </c>
      <c r="B7" s="320"/>
      <c r="C7" s="320"/>
      <c r="D7" s="320"/>
      <c r="E7" s="320"/>
      <c r="F7" s="320"/>
      <c r="G7" s="6">
        <v>1</v>
      </c>
      <c r="H7" s="53">
        <v>85780500</v>
      </c>
      <c r="I7" s="53">
        <v>57248800</v>
      </c>
      <c r="J7" s="53">
        <v>0</v>
      </c>
      <c r="K7" s="53">
        <v>0</v>
      </c>
      <c r="L7" s="53">
        <v>0</v>
      </c>
      <c r="M7" s="53">
        <v>0</v>
      </c>
      <c r="N7" s="53">
        <v>-65425929</v>
      </c>
      <c r="O7" s="53">
        <v>0</v>
      </c>
      <c r="P7" s="53">
        <v>0</v>
      </c>
      <c r="Q7" s="53">
        <v>0</v>
      </c>
      <c r="R7" s="53">
        <v>0</v>
      </c>
      <c r="S7" s="53">
        <v>0</v>
      </c>
      <c r="T7" s="53">
        <v>-18336460</v>
      </c>
      <c r="U7" s="53">
        <v>65850430</v>
      </c>
      <c r="V7" s="53">
        <v>0</v>
      </c>
      <c r="W7" s="54">
        <f>H7+I7+J7+K7-L7+M7+N7+O7+P7+Q7+R7+U7+V7+S7+T7</f>
        <v>125117341</v>
      </c>
      <c r="X7" s="53">
        <v>147359342</v>
      </c>
      <c r="Y7" s="54">
        <f>W7+X7</f>
        <v>272476683</v>
      </c>
    </row>
    <row r="8" spans="1:25" x14ac:dyDescent="0.25">
      <c r="A8" s="315" t="s">
        <v>365</v>
      </c>
      <c r="B8" s="315"/>
      <c r="C8" s="315"/>
      <c r="D8" s="315"/>
      <c r="E8" s="315"/>
      <c r="F8" s="315"/>
      <c r="G8" s="6">
        <v>2</v>
      </c>
      <c r="H8" s="53">
        <v>0</v>
      </c>
      <c r="I8" s="53">
        <v>0</v>
      </c>
      <c r="J8" s="53">
        <v>0</v>
      </c>
      <c r="K8" s="53">
        <v>0</v>
      </c>
      <c r="L8" s="53">
        <v>0</v>
      </c>
      <c r="M8" s="53">
        <v>0</v>
      </c>
      <c r="N8" s="53">
        <v>0</v>
      </c>
      <c r="O8" s="53">
        <v>0</v>
      </c>
      <c r="P8" s="53">
        <v>0</v>
      </c>
      <c r="Q8" s="53">
        <v>0</v>
      </c>
      <c r="R8" s="53">
        <v>0</v>
      </c>
      <c r="S8" s="53">
        <v>0</v>
      </c>
      <c r="T8" s="53">
        <v>0</v>
      </c>
      <c r="U8" s="53">
        <v>0</v>
      </c>
      <c r="V8" s="53">
        <v>0</v>
      </c>
      <c r="W8" s="54">
        <f t="shared" ref="W8:W9" si="0">H8+I8+J8+K8-L8+M8+N8+O8+P8+Q8+R8+U8+V8+S8+T8</f>
        <v>0</v>
      </c>
      <c r="X8" s="53">
        <v>0</v>
      </c>
      <c r="Y8" s="54">
        <f t="shared" ref="Y8:Y9" si="1">W8+X8</f>
        <v>0</v>
      </c>
    </row>
    <row r="9" spans="1:25" x14ac:dyDescent="0.25">
      <c r="A9" s="315" t="s">
        <v>366</v>
      </c>
      <c r="B9" s="315"/>
      <c r="C9" s="315"/>
      <c r="D9" s="315"/>
      <c r="E9" s="315"/>
      <c r="F9" s="315"/>
      <c r="G9" s="6">
        <v>3</v>
      </c>
      <c r="H9" s="53">
        <v>0</v>
      </c>
      <c r="I9" s="53">
        <v>0</v>
      </c>
      <c r="J9" s="53">
        <v>0</v>
      </c>
      <c r="K9" s="53">
        <v>0</v>
      </c>
      <c r="L9" s="53">
        <v>0</v>
      </c>
      <c r="M9" s="53">
        <v>0</v>
      </c>
      <c r="N9" s="53">
        <v>0</v>
      </c>
      <c r="O9" s="53">
        <v>0</v>
      </c>
      <c r="P9" s="53">
        <v>0</v>
      </c>
      <c r="Q9" s="53">
        <v>0</v>
      </c>
      <c r="R9" s="53">
        <v>0</v>
      </c>
      <c r="S9" s="53">
        <v>0</v>
      </c>
      <c r="T9" s="53">
        <v>0</v>
      </c>
      <c r="U9" s="53">
        <v>0</v>
      </c>
      <c r="V9" s="53">
        <v>0</v>
      </c>
      <c r="W9" s="54">
        <f t="shared" si="0"/>
        <v>0</v>
      </c>
      <c r="X9" s="53">
        <v>0</v>
      </c>
      <c r="Y9" s="54">
        <f t="shared" si="1"/>
        <v>0</v>
      </c>
    </row>
    <row r="10" spans="1:25" ht="24" customHeight="1" x14ac:dyDescent="0.25">
      <c r="A10" s="321" t="s">
        <v>367</v>
      </c>
      <c r="B10" s="321"/>
      <c r="C10" s="321"/>
      <c r="D10" s="321"/>
      <c r="E10" s="321"/>
      <c r="F10" s="321"/>
      <c r="G10" s="7">
        <v>4</v>
      </c>
      <c r="H10" s="54">
        <f>H7+H8+H9</f>
        <v>85780500</v>
      </c>
      <c r="I10" s="54">
        <f t="shared" ref="I10:Y10" si="2">I7+I8+I9</f>
        <v>57248800</v>
      </c>
      <c r="J10" s="54">
        <f t="shared" si="2"/>
        <v>0</v>
      </c>
      <c r="K10" s="54">
        <f t="shared" si="2"/>
        <v>0</v>
      </c>
      <c r="L10" s="54">
        <f t="shared" si="2"/>
        <v>0</v>
      </c>
      <c r="M10" s="54">
        <f t="shared" si="2"/>
        <v>0</v>
      </c>
      <c r="N10" s="54">
        <f t="shared" si="2"/>
        <v>-65425929</v>
      </c>
      <c r="O10" s="54">
        <f t="shared" si="2"/>
        <v>0</v>
      </c>
      <c r="P10" s="54">
        <f t="shared" si="2"/>
        <v>0</v>
      </c>
      <c r="Q10" s="54">
        <f t="shared" si="2"/>
        <v>0</v>
      </c>
      <c r="R10" s="54">
        <f t="shared" si="2"/>
        <v>0</v>
      </c>
      <c r="S10" s="54">
        <f t="shared" si="2"/>
        <v>0</v>
      </c>
      <c r="T10" s="54">
        <f t="shared" si="2"/>
        <v>-18336460</v>
      </c>
      <c r="U10" s="54">
        <f t="shared" si="2"/>
        <v>65850430</v>
      </c>
      <c r="V10" s="54">
        <f t="shared" si="2"/>
        <v>0</v>
      </c>
      <c r="W10" s="54">
        <f t="shared" si="2"/>
        <v>125117341</v>
      </c>
      <c r="X10" s="54">
        <f t="shared" si="2"/>
        <v>147359342</v>
      </c>
      <c r="Y10" s="54">
        <f t="shared" si="2"/>
        <v>272476683</v>
      </c>
    </row>
    <row r="11" spans="1:25" x14ac:dyDescent="0.25">
      <c r="A11" s="315" t="s">
        <v>368</v>
      </c>
      <c r="B11" s="315"/>
      <c r="C11" s="315"/>
      <c r="D11" s="315"/>
      <c r="E11" s="315"/>
      <c r="F11" s="315"/>
      <c r="G11" s="6">
        <v>5</v>
      </c>
      <c r="H11" s="55">
        <v>0</v>
      </c>
      <c r="I11" s="55">
        <v>0</v>
      </c>
      <c r="J11" s="55">
        <v>0</v>
      </c>
      <c r="K11" s="55">
        <v>0</v>
      </c>
      <c r="L11" s="55">
        <v>0</v>
      </c>
      <c r="M11" s="55">
        <v>0</v>
      </c>
      <c r="N11" s="55">
        <v>0</v>
      </c>
      <c r="O11" s="55">
        <v>0</v>
      </c>
      <c r="P11" s="55">
        <v>0</v>
      </c>
      <c r="Q11" s="55">
        <v>0</v>
      </c>
      <c r="R11" s="55">
        <v>0</v>
      </c>
      <c r="S11" s="53">
        <v>0</v>
      </c>
      <c r="T11" s="53">
        <v>0</v>
      </c>
      <c r="U11" s="55">
        <v>0</v>
      </c>
      <c r="V11" s="53">
        <v>29970633</v>
      </c>
      <c r="W11" s="54">
        <f t="shared" ref="W11:W29" si="3">H11+I11+J11+K11-L11+M11+N11+O11+P11+Q11+R11+U11+V11+S11+T11</f>
        <v>29970633</v>
      </c>
      <c r="X11" s="53">
        <v>12575175</v>
      </c>
      <c r="Y11" s="54">
        <f t="shared" ref="Y11:Y29" si="4">W11+X11</f>
        <v>42545808</v>
      </c>
    </row>
    <row r="12" spans="1:25" x14ac:dyDescent="0.25">
      <c r="A12" s="315" t="s">
        <v>369</v>
      </c>
      <c r="B12" s="315"/>
      <c r="C12" s="315"/>
      <c r="D12" s="315"/>
      <c r="E12" s="315"/>
      <c r="F12" s="315"/>
      <c r="G12" s="6">
        <v>6</v>
      </c>
      <c r="H12" s="55">
        <v>0</v>
      </c>
      <c r="I12" s="55">
        <v>0</v>
      </c>
      <c r="J12" s="55">
        <v>0</v>
      </c>
      <c r="K12" s="55">
        <v>0</v>
      </c>
      <c r="L12" s="55">
        <v>0</v>
      </c>
      <c r="M12" s="55">
        <v>0</v>
      </c>
      <c r="N12" s="53">
        <v>-221111</v>
      </c>
      <c r="O12" s="55">
        <v>0</v>
      </c>
      <c r="P12" s="55">
        <v>0</v>
      </c>
      <c r="Q12" s="55">
        <v>0</v>
      </c>
      <c r="R12" s="55">
        <v>0</v>
      </c>
      <c r="S12" s="53">
        <v>0</v>
      </c>
      <c r="T12" s="53">
        <v>0</v>
      </c>
      <c r="U12" s="55">
        <v>0</v>
      </c>
      <c r="V12" s="55">
        <v>0</v>
      </c>
      <c r="W12" s="54">
        <f t="shared" si="3"/>
        <v>-221111</v>
      </c>
      <c r="X12" s="53">
        <v>0</v>
      </c>
      <c r="Y12" s="54">
        <f t="shared" si="4"/>
        <v>-221111</v>
      </c>
    </row>
    <row r="13" spans="1:25" ht="26.25" customHeight="1" x14ac:dyDescent="0.25">
      <c r="A13" s="315" t="s">
        <v>370</v>
      </c>
      <c r="B13" s="315"/>
      <c r="C13" s="315"/>
      <c r="D13" s="315"/>
      <c r="E13" s="315"/>
      <c r="F13" s="315"/>
      <c r="G13" s="6">
        <v>7</v>
      </c>
      <c r="H13" s="55">
        <v>0</v>
      </c>
      <c r="I13" s="55">
        <v>0</v>
      </c>
      <c r="J13" s="55">
        <v>0</v>
      </c>
      <c r="K13" s="55">
        <v>0</v>
      </c>
      <c r="L13" s="55">
        <v>0</v>
      </c>
      <c r="M13" s="55">
        <v>0</v>
      </c>
      <c r="N13" s="55">
        <v>0</v>
      </c>
      <c r="O13" s="53">
        <v>0</v>
      </c>
      <c r="P13" s="55">
        <v>0</v>
      </c>
      <c r="Q13" s="55">
        <v>0</v>
      </c>
      <c r="R13" s="55">
        <v>0</v>
      </c>
      <c r="S13" s="53">
        <v>0</v>
      </c>
      <c r="T13" s="53">
        <v>0</v>
      </c>
      <c r="U13" s="53">
        <v>0</v>
      </c>
      <c r="V13" s="53">
        <v>0</v>
      </c>
      <c r="W13" s="54">
        <f t="shared" si="3"/>
        <v>0</v>
      </c>
      <c r="X13" s="53">
        <v>0</v>
      </c>
      <c r="Y13" s="54">
        <f t="shared" si="4"/>
        <v>0</v>
      </c>
    </row>
    <row r="14" spans="1:25" ht="29.25" customHeight="1" x14ac:dyDescent="0.25">
      <c r="A14" s="315" t="s">
        <v>478</v>
      </c>
      <c r="B14" s="315"/>
      <c r="C14" s="315"/>
      <c r="D14" s="315"/>
      <c r="E14" s="315"/>
      <c r="F14" s="315"/>
      <c r="G14" s="6">
        <v>8</v>
      </c>
      <c r="H14" s="55">
        <v>0</v>
      </c>
      <c r="I14" s="55">
        <v>0</v>
      </c>
      <c r="J14" s="55">
        <v>0</v>
      </c>
      <c r="K14" s="55">
        <v>0</v>
      </c>
      <c r="L14" s="55">
        <v>0</v>
      </c>
      <c r="M14" s="55">
        <v>0</v>
      </c>
      <c r="N14" s="55">
        <v>0</v>
      </c>
      <c r="O14" s="55">
        <v>0</v>
      </c>
      <c r="P14" s="53">
        <v>0</v>
      </c>
      <c r="Q14" s="55">
        <v>0</v>
      </c>
      <c r="R14" s="55">
        <v>0</v>
      </c>
      <c r="S14" s="53">
        <v>0</v>
      </c>
      <c r="T14" s="53">
        <v>0</v>
      </c>
      <c r="U14" s="53">
        <v>0</v>
      </c>
      <c r="V14" s="53">
        <v>0</v>
      </c>
      <c r="W14" s="54">
        <f t="shared" si="3"/>
        <v>0</v>
      </c>
      <c r="X14" s="53">
        <v>0</v>
      </c>
      <c r="Y14" s="54">
        <f t="shared" si="4"/>
        <v>0</v>
      </c>
    </row>
    <row r="15" spans="1:25" x14ac:dyDescent="0.25">
      <c r="A15" s="315" t="s">
        <v>371</v>
      </c>
      <c r="B15" s="315"/>
      <c r="C15" s="315"/>
      <c r="D15" s="315"/>
      <c r="E15" s="315"/>
      <c r="F15" s="315"/>
      <c r="G15" s="6">
        <v>9</v>
      </c>
      <c r="H15" s="55">
        <v>0</v>
      </c>
      <c r="I15" s="55">
        <v>0</v>
      </c>
      <c r="J15" s="55">
        <v>0</v>
      </c>
      <c r="K15" s="55">
        <v>0</v>
      </c>
      <c r="L15" s="55">
        <v>0</v>
      </c>
      <c r="M15" s="55">
        <v>0</v>
      </c>
      <c r="N15" s="55">
        <v>0</v>
      </c>
      <c r="O15" s="55">
        <v>0</v>
      </c>
      <c r="P15" s="55">
        <v>0</v>
      </c>
      <c r="Q15" s="53">
        <v>0</v>
      </c>
      <c r="R15" s="55">
        <v>0</v>
      </c>
      <c r="S15" s="53">
        <v>0</v>
      </c>
      <c r="T15" s="53">
        <v>0</v>
      </c>
      <c r="U15" s="53">
        <v>0</v>
      </c>
      <c r="V15" s="53">
        <v>0</v>
      </c>
      <c r="W15" s="54">
        <f t="shared" si="3"/>
        <v>0</v>
      </c>
      <c r="X15" s="53">
        <v>0</v>
      </c>
      <c r="Y15" s="54">
        <f t="shared" si="4"/>
        <v>0</v>
      </c>
    </row>
    <row r="16" spans="1:25" ht="28.5" customHeight="1" x14ac:dyDescent="0.25">
      <c r="A16" s="315" t="s">
        <v>372</v>
      </c>
      <c r="B16" s="315"/>
      <c r="C16" s="315"/>
      <c r="D16" s="315"/>
      <c r="E16" s="315"/>
      <c r="F16" s="315"/>
      <c r="G16" s="6">
        <v>10</v>
      </c>
      <c r="H16" s="55">
        <v>0</v>
      </c>
      <c r="I16" s="55">
        <v>0</v>
      </c>
      <c r="J16" s="55">
        <v>0</v>
      </c>
      <c r="K16" s="55">
        <v>0</v>
      </c>
      <c r="L16" s="55">
        <v>0</v>
      </c>
      <c r="M16" s="55">
        <v>0</v>
      </c>
      <c r="N16" s="55">
        <v>0</v>
      </c>
      <c r="O16" s="55">
        <v>0</v>
      </c>
      <c r="P16" s="55">
        <v>0</v>
      </c>
      <c r="Q16" s="55">
        <v>0</v>
      </c>
      <c r="R16" s="53">
        <v>0</v>
      </c>
      <c r="S16" s="53">
        <v>0</v>
      </c>
      <c r="T16" s="53">
        <v>0</v>
      </c>
      <c r="U16" s="53">
        <v>0</v>
      </c>
      <c r="V16" s="53">
        <v>0</v>
      </c>
      <c r="W16" s="54">
        <f t="shared" si="3"/>
        <v>0</v>
      </c>
      <c r="X16" s="53">
        <v>0</v>
      </c>
      <c r="Y16" s="54">
        <f t="shared" si="4"/>
        <v>0</v>
      </c>
    </row>
    <row r="17" spans="1:25" ht="23.25" customHeight="1" x14ac:dyDescent="0.25">
      <c r="A17" s="315" t="s">
        <v>373</v>
      </c>
      <c r="B17" s="315"/>
      <c r="C17" s="315"/>
      <c r="D17" s="315"/>
      <c r="E17" s="315"/>
      <c r="F17" s="315"/>
      <c r="G17" s="6">
        <v>11</v>
      </c>
      <c r="H17" s="55">
        <v>0</v>
      </c>
      <c r="I17" s="55">
        <v>0</v>
      </c>
      <c r="J17" s="55">
        <v>0</v>
      </c>
      <c r="K17" s="55">
        <v>0</v>
      </c>
      <c r="L17" s="55">
        <v>0</v>
      </c>
      <c r="M17" s="55">
        <v>0</v>
      </c>
      <c r="N17" s="53">
        <v>0</v>
      </c>
      <c r="O17" s="53">
        <v>0</v>
      </c>
      <c r="P17" s="53">
        <v>0</v>
      </c>
      <c r="Q17" s="53">
        <v>0</v>
      </c>
      <c r="R17" s="53">
        <v>0</v>
      </c>
      <c r="S17" s="53">
        <v>0</v>
      </c>
      <c r="T17" s="53">
        <v>0</v>
      </c>
      <c r="U17" s="53">
        <v>0</v>
      </c>
      <c r="V17" s="53">
        <v>0</v>
      </c>
      <c r="W17" s="54">
        <f t="shared" si="3"/>
        <v>0</v>
      </c>
      <c r="X17" s="53">
        <v>0</v>
      </c>
      <c r="Y17" s="54">
        <f t="shared" si="4"/>
        <v>0</v>
      </c>
    </row>
    <row r="18" spans="1:25" x14ac:dyDescent="0.25">
      <c r="A18" s="315" t="s">
        <v>374</v>
      </c>
      <c r="B18" s="315"/>
      <c r="C18" s="315"/>
      <c r="D18" s="315"/>
      <c r="E18" s="315"/>
      <c r="F18" s="315"/>
      <c r="G18" s="6">
        <v>12</v>
      </c>
      <c r="H18" s="55">
        <v>0</v>
      </c>
      <c r="I18" s="55">
        <v>0</v>
      </c>
      <c r="J18" s="55">
        <v>0</v>
      </c>
      <c r="K18" s="55">
        <v>0</v>
      </c>
      <c r="L18" s="55">
        <v>0</v>
      </c>
      <c r="M18" s="55">
        <v>0</v>
      </c>
      <c r="N18" s="53">
        <v>0</v>
      </c>
      <c r="O18" s="53">
        <v>0</v>
      </c>
      <c r="P18" s="53">
        <v>0</v>
      </c>
      <c r="Q18" s="53">
        <v>0</v>
      </c>
      <c r="R18" s="53">
        <v>0</v>
      </c>
      <c r="S18" s="53">
        <v>0</v>
      </c>
      <c r="T18" s="53">
        <v>0</v>
      </c>
      <c r="U18" s="53">
        <v>0</v>
      </c>
      <c r="V18" s="53">
        <v>0</v>
      </c>
      <c r="W18" s="54">
        <f t="shared" si="3"/>
        <v>0</v>
      </c>
      <c r="X18" s="53">
        <v>0</v>
      </c>
      <c r="Y18" s="54">
        <f t="shared" si="4"/>
        <v>0</v>
      </c>
    </row>
    <row r="19" spans="1:25" x14ac:dyDescent="0.25">
      <c r="A19" s="315" t="s">
        <v>375</v>
      </c>
      <c r="B19" s="315"/>
      <c r="C19" s="315"/>
      <c r="D19" s="315"/>
      <c r="E19" s="315"/>
      <c r="F19" s="315"/>
      <c r="G19" s="6">
        <v>13</v>
      </c>
      <c r="H19" s="53">
        <v>0</v>
      </c>
      <c r="I19" s="53">
        <v>0</v>
      </c>
      <c r="J19" s="53">
        <v>0</v>
      </c>
      <c r="K19" s="53">
        <v>0</v>
      </c>
      <c r="L19" s="53">
        <v>0</v>
      </c>
      <c r="M19" s="53">
        <v>0</v>
      </c>
      <c r="N19" s="53">
        <v>0</v>
      </c>
      <c r="O19" s="53">
        <v>0</v>
      </c>
      <c r="P19" s="53">
        <v>0</v>
      </c>
      <c r="Q19" s="53">
        <v>0</v>
      </c>
      <c r="R19" s="53">
        <v>0</v>
      </c>
      <c r="S19" s="53">
        <v>0</v>
      </c>
      <c r="T19" s="53">
        <v>0</v>
      </c>
      <c r="U19" s="53">
        <v>0</v>
      </c>
      <c r="V19" s="53">
        <v>0</v>
      </c>
      <c r="W19" s="54">
        <f t="shared" si="3"/>
        <v>0</v>
      </c>
      <c r="X19" s="53">
        <v>0</v>
      </c>
      <c r="Y19" s="54">
        <f t="shared" si="4"/>
        <v>0</v>
      </c>
    </row>
    <row r="20" spans="1:25" x14ac:dyDescent="0.25">
      <c r="A20" s="315" t="s">
        <v>376</v>
      </c>
      <c r="B20" s="315"/>
      <c r="C20" s="315"/>
      <c r="D20" s="315"/>
      <c r="E20" s="315"/>
      <c r="F20" s="315"/>
      <c r="G20" s="6">
        <v>14</v>
      </c>
      <c r="H20" s="55">
        <v>0</v>
      </c>
      <c r="I20" s="55">
        <v>0</v>
      </c>
      <c r="J20" s="55">
        <v>0</v>
      </c>
      <c r="K20" s="55">
        <v>0</v>
      </c>
      <c r="L20" s="55">
        <v>0</v>
      </c>
      <c r="M20" s="55">
        <v>0</v>
      </c>
      <c r="N20" s="53">
        <v>0</v>
      </c>
      <c r="O20" s="53">
        <v>0</v>
      </c>
      <c r="P20" s="53">
        <v>0</v>
      </c>
      <c r="Q20" s="53">
        <v>0</v>
      </c>
      <c r="R20" s="53">
        <v>0</v>
      </c>
      <c r="S20" s="53">
        <v>0</v>
      </c>
      <c r="T20" s="53">
        <v>0</v>
      </c>
      <c r="U20" s="53">
        <v>0</v>
      </c>
      <c r="V20" s="53">
        <v>0</v>
      </c>
      <c r="W20" s="54">
        <f t="shared" si="3"/>
        <v>0</v>
      </c>
      <c r="X20" s="53">
        <v>0</v>
      </c>
      <c r="Y20" s="54">
        <f t="shared" si="4"/>
        <v>0</v>
      </c>
    </row>
    <row r="21" spans="1:25" ht="30.75" customHeight="1" x14ac:dyDescent="0.25">
      <c r="A21" s="315" t="s">
        <v>479</v>
      </c>
      <c r="B21" s="315"/>
      <c r="C21" s="315"/>
      <c r="D21" s="315"/>
      <c r="E21" s="315"/>
      <c r="F21" s="315"/>
      <c r="G21" s="6">
        <v>15</v>
      </c>
      <c r="H21" s="53">
        <v>0</v>
      </c>
      <c r="I21" s="53">
        <v>0</v>
      </c>
      <c r="J21" s="53">
        <v>0</v>
      </c>
      <c r="K21" s="53">
        <v>0</v>
      </c>
      <c r="L21" s="53">
        <v>0</v>
      </c>
      <c r="M21" s="53">
        <v>0</v>
      </c>
      <c r="N21" s="53">
        <v>0</v>
      </c>
      <c r="O21" s="53">
        <v>0</v>
      </c>
      <c r="P21" s="53">
        <v>0</v>
      </c>
      <c r="Q21" s="53">
        <v>0</v>
      </c>
      <c r="R21" s="53">
        <v>0</v>
      </c>
      <c r="S21" s="53">
        <v>0</v>
      </c>
      <c r="T21" s="53">
        <v>0</v>
      </c>
      <c r="U21" s="53">
        <v>0</v>
      </c>
      <c r="V21" s="53">
        <v>0</v>
      </c>
      <c r="W21" s="54">
        <f t="shared" si="3"/>
        <v>0</v>
      </c>
      <c r="X21" s="53">
        <v>0</v>
      </c>
      <c r="Y21" s="54">
        <f t="shared" si="4"/>
        <v>0</v>
      </c>
    </row>
    <row r="22" spans="1:25" ht="28.5" customHeight="1" x14ac:dyDescent="0.25">
      <c r="A22" s="315" t="s">
        <v>480</v>
      </c>
      <c r="B22" s="315"/>
      <c r="C22" s="315"/>
      <c r="D22" s="315"/>
      <c r="E22" s="315"/>
      <c r="F22" s="315"/>
      <c r="G22" s="6">
        <v>16</v>
      </c>
      <c r="H22" s="53">
        <v>0</v>
      </c>
      <c r="I22" s="53">
        <v>0</v>
      </c>
      <c r="J22" s="53">
        <v>0</v>
      </c>
      <c r="K22" s="53">
        <v>0</v>
      </c>
      <c r="L22" s="53">
        <v>0</v>
      </c>
      <c r="M22" s="53">
        <v>0</v>
      </c>
      <c r="N22" s="53">
        <v>0</v>
      </c>
      <c r="O22" s="53">
        <v>0</v>
      </c>
      <c r="P22" s="53">
        <v>0</v>
      </c>
      <c r="Q22" s="53">
        <v>0</v>
      </c>
      <c r="R22" s="53">
        <v>0</v>
      </c>
      <c r="S22" s="53">
        <v>0</v>
      </c>
      <c r="T22" s="53">
        <v>0</v>
      </c>
      <c r="U22" s="53">
        <v>0</v>
      </c>
      <c r="V22" s="53">
        <v>0</v>
      </c>
      <c r="W22" s="54">
        <f t="shared" si="3"/>
        <v>0</v>
      </c>
      <c r="X22" s="53">
        <v>0</v>
      </c>
      <c r="Y22" s="54">
        <f t="shared" si="4"/>
        <v>0</v>
      </c>
    </row>
    <row r="23" spans="1:25" ht="26.25" customHeight="1" x14ac:dyDescent="0.25">
      <c r="A23" s="315" t="s">
        <v>481</v>
      </c>
      <c r="B23" s="315"/>
      <c r="C23" s="315"/>
      <c r="D23" s="315"/>
      <c r="E23" s="315"/>
      <c r="F23" s="315"/>
      <c r="G23" s="6">
        <v>17</v>
      </c>
      <c r="H23" s="53">
        <v>0</v>
      </c>
      <c r="I23" s="53">
        <v>0</v>
      </c>
      <c r="J23" s="53">
        <v>0</v>
      </c>
      <c r="K23" s="53">
        <v>0</v>
      </c>
      <c r="L23" s="53">
        <v>0</v>
      </c>
      <c r="M23" s="53">
        <v>0</v>
      </c>
      <c r="N23" s="53">
        <v>0</v>
      </c>
      <c r="O23" s="53">
        <v>0</v>
      </c>
      <c r="P23" s="53">
        <v>0</v>
      </c>
      <c r="Q23" s="53">
        <v>0</v>
      </c>
      <c r="R23" s="53">
        <v>0</v>
      </c>
      <c r="S23" s="53">
        <v>0</v>
      </c>
      <c r="T23" s="53">
        <v>0</v>
      </c>
      <c r="U23" s="53">
        <v>0</v>
      </c>
      <c r="V23" s="53">
        <v>0</v>
      </c>
      <c r="W23" s="54">
        <f t="shared" si="3"/>
        <v>0</v>
      </c>
      <c r="X23" s="53">
        <v>0</v>
      </c>
      <c r="Y23" s="54">
        <f t="shared" si="4"/>
        <v>0</v>
      </c>
    </row>
    <row r="24" spans="1:25" x14ac:dyDescent="0.25">
      <c r="A24" s="315" t="s">
        <v>377</v>
      </c>
      <c r="B24" s="315"/>
      <c r="C24" s="315"/>
      <c r="D24" s="315"/>
      <c r="E24" s="315"/>
      <c r="F24" s="315"/>
      <c r="G24" s="6">
        <v>18</v>
      </c>
      <c r="H24" s="53">
        <v>0</v>
      </c>
      <c r="I24" s="53">
        <v>0</v>
      </c>
      <c r="J24" s="53">
        <v>0</v>
      </c>
      <c r="K24" s="53">
        <v>0</v>
      </c>
      <c r="L24" s="53">
        <v>0</v>
      </c>
      <c r="M24" s="53">
        <v>0</v>
      </c>
      <c r="N24" s="53">
        <v>0</v>
      </c>
      <c r="O24" s="53">
        <v>0</v>
      </c>
      <c r="P24" s="53">
        <v>0</v>
      </c>
      <c r="Q24" s="53">
        <v>0</v>
      </c>
      <c r="R24" s="53">
        <v>0</v>
      </c>
      <c r="S24" s="53">
        <v>0</v>
      </c>
      <c r="T24" s="53">
        <v>0</v>
      </c>
      <c r="U24" s="53">
        <v>0</v>
      </c>
      <c r="V24" s="53">
        <v>0</v>
      </c>
      <c r="W24" s="54">
        <f t="shared" si="3"/>
        <v>0</v>
      </c>
      <c r="X24" s="53">
        <v>0</v>
      </c>
      <c r="Y24" s="54">
        <f t="shared" si="4"/>
        <v>0</v>
      </c>
    </row>
    <row r="25" spans="1:25" x14ac:dyDescent="0.25">
      <c r="A25" s="315" t="s">
        <v>482</v>
      </c>
      <c r="B25" s="315"/>
      <c r="C25" s="315"/>
      <c r="D25" s="315"/>
      <c r="E25" s="315"/>
      <c r="F25" s="315"/>
      <c r="G25" s="6">
        <v>19</v>
      </c>
      <c r="H25" s="53">
        <v>12422700</v>
      </c>
      <c r="I25" s="53">
        <v>91811524</v>
      </c>
      <c r="J25" s="53">
        <v>0</v>
      </c>
      <c r="K25" s="53">
        <v>0</v>
      </c>
      <c r="L25" s="53">
        <v>0</v>
      </c>
      <c r="M25" s="53">
        <v>0</v>
      </c>
      <c r="N25" s="53">
        <v>0</v>
      </c>
      <c r="O25" s="53">
        <v>0</v>
      </c>
      <c r="P25" s="53">
        <v>0</v>
      </c>
      <c r="Q25" s="53">
        <v>0</v>
      </c>
      <c r="R25" s="53">
        <v>0</v>
      </c>
      <c r="S25" s="53">
        <v>0</v>
      </c>
      <c r="T25" s="53">
        <v>0</v>
      </c>
      <c r="U25" s="53">
        <v>0</v>
      </c>
      <c r="V25" s="53">
        <v>0</v>
      </c>
      <c r="W25" s="54">
        <f t="shared" si="3"/>
        <v>104234224</v>
      </c>
      <c r="X25" s="53">
        <v>0</v>
      </c>
      <c r="Y25" s="54">
        <f t="shared" si="4"/>
        <v>104234224</v>
      </c>
    </row>
    <row r="26" spans="1:25" x14ac:dyDescent="0.25">
      <c r="A26" s="315" t="s">
        <v>483</v>
      </c>
      <c r="B26" s="315"/>
      <c r="C26" s="315"/>
      <c r="D26" s="315"/>
      <c r="E26" s="315"/>
      <c r="F26" s="315"/>
      <c r="G26" s="6">
        <v>20</v>
      </c>
      <c r="H26" s="53">
        <v>0</v>
      </c>
      <c r="I26" s="53">
        <v>0</v>
      </c>
      <c r="J26" s="53">
        <v>0</v>
      </c>
      <c r="K26" s="53">
        <v>0</v>
      </c>
      <c r="L26" s="53">
        <v>0</v>
      </c>
      <c r="M26" s="53">
        <v>0</v>
      </c>
      <c r="N26" s="53">
        <v>0</v>
      </c>
      <c r="O26" s="53">
        <v>0</v>
      </c>
      <c r="P26" s="53">
        <v>0</v>
      </c>
      <c r="Q26" s="53">
        <v>0</v>
      </c>
      <c r="R26" s="53">
        <v>0</v>
      </c>
      <c r="S26" s="53">
        <v>0</v>
      </c>
      <c r="T26" s="53">
        <v>0</v>
      </c>
      <c r="U26" s="53">
        <v>-7859333</v>
      </c>
      <c r="V26" s="53">
        <v>0</v>
      </c>
      <c r="W26" s="54">
        <f t="shared" si="3"/>
        <v>-7859333</v>
      </c>
      <c r="X26" s="53">
        <v>0</v>
      </c>
      <c r="Y26" s="54">
        <f t="shared" si="4"/>
        <v>-7859333</v>
      </c>
    </row>
    <row r="27" spans="1:25" x14ac:dyDescent="0.25">
      <c r="A27" s="315" t="s">
        <v>484</v>
      </c>
      <c r="B27" s="315"/>
      <c r="C27" s="315"/>
      <c r="D27" s="315"/>
      <c r="E27" s="315"/>
      <c r="F27" s="315"/>
      <c r="G27" s="6">
        <v>21</v>
      </c>
      <c r="H27" s="53">
        <v>0</v>
      </c>
      <c r="I27" s="53">
        <v>0</v>
      </c>
      <c r="J27" s="53">
        <v>0</v>
      </c>
      <c r="K27" s="53">
        <v>0</v>
      </c>
      <c r="L27" s="53">
        <v>0</v>
      </c>
      <c r="M27" s="53">
        <v>0</v>
      </c>
      <c r="N27" s="53">
        <v>0</v>
      </c>
      <c r="O27" s="53">
        <v>0</v>
      </c>
      <c r="P27" s="53">
        <v>0</v>
      </c>
      <c r="Q27" s="53">
        <v>0</v>
      </c>
      <c r="R27" s="53">
        <v>0</v>
      </c>
      <c r="S27" s="53">
        <v>0</v>
      </c>
      <c r="T27" s="53">
        <v>0</v>
      </c>
      <c r="U27" s="53">
        <v>0</v>
      </c>
      <c r="V27" s="53">
        <v>0</v>
      </c>
      <c r="W27" s="54">
        <f t="shared" si="3"/>
        <v>0</v>
      </c>
      <c r="X27" s="53">
        <v>0</v>
      </c>
      <c r="Y27" s="54">
        <f t="shared" si="4"/>
        <v>0</v>
      </c>
    </row>
    <row r="28" spans="1:25" x14ac:dyDescent="0.25">
      <c r="A28" s="315" t="s">
        <v>485</v>
      </c>
      <c r="B28" s="315"/>
      <c r="C28" s="315"/>
      <c r="D28" s="315"/>
      <c r="E28" s="315"/>
      <c r="F28" s="315"/>
      <c r="G28" s="6">
        <v>22</v>
      </c>
      <c r="H28" s="53">
        <v>0</v>
      </c>
      <c r="I28" s="53">
        <v>0</v>
      </c>
      <c r="J28" s="53">
        <v>5418991</v>
      </c>
      <c r="K28" s="53">
        <v>0</v>
      </c>
      <c r="L28" s="53">
        <v>0</v>
      </c>
      <c r="M28" s="53">
        <v>0</v>
      </c>
      <c r="N28" s="53">
        <v>-1135941</v>
      </c>
      <c r="O28" s="53">
        <v>0</v>
      </c>
      <c r="P28" s="53">
        <v>0</v>
      </c>
      <c r="Q28" s="53">
        <v>0</v>
      </c>
      <c r="R28" s="53">
        <v>0</v>
      </c>
      <c r="S28" s="53">
        <v>0</v>
      </c>
      <c r="T28" s="53">
        <v>0</v>
      </c>
      <c r="U28" s="53">
        <v>-3482679</v>
      </c>
      <c r="V28" s="53">
        <v>0</v>
      </c>
      <c r="W28" s="54">
        <f t="shared" si="3"/>
        <v>800371</v>
      </c>
      <c r="X28" s="53">
        <v>0</v>
      </c>
      <c r="Y28" s="54">
        <f t="shared" si="4"/>
        <v>800371</v>
      </c>
    </row>
    <row r="29" spans="1:25" x14ac:dyDescent="0.25">
      <c r="A29" s="315" t="s">
        <v>486</v>
      </c>
      <c r="B29" s="315"/>
      <c r="C29" s="315"/>
      <c r="D29" s="315"/>
      <c r="E29" s="315"/>
      <c r="F29" s="315"/>
      <c r="G29" s="6">
        <v>23</v>
      </c>
      <c r="H29" s="53">
        <v>0</v>
      </c>
      <c r="I29" s="53">
        <v>0</v>
      </c>
      <c r="J29" s="53">
        <v>0</v>
      </c>
      <c r="K29" s="53">
        <v>0</v>
      </c>
      <c r="L29" s="53">
        <v>0</v>
      </c>
      <c r="M29" s="53">
        <v>0</v>
      </c>
      <c r="N29" s="53">
        <v>0</v>
      </c>
      <c r="O29" s="53">
        <v>0</v>
      </c>
      <c r="P29" s="53">
        <v>0</v>
      </c>
      <c r="Q29" s="53">
        <v>0</v>
      </c>
      <c r="R29" s="53">
        <v>0</v>
      </c>
      <c r="S29" s="53">
        <v>0</v>
      </c>
      <c r="T29" s="53">
        <v>0</v>
      </c>
      <c r="U29" s="53">
        <v>0</v>
      </c>
      <c r="V29" s="53">
        <v>0</v>
      </c>
      <c r="W29" s="54">
        <f t="shared" si="3"/>
        <v>0</v>
      </c>
      <c r="X29" s="53">
        <v>0</v>
      </c>
      <c r="Y29" s="54">
        <f t="shared" si="4"/>
        <v>0</v>
      </c>
    </row>
    <row r="30" spans="1:25" ht="21.75" customHeight="1" x14ac:dyDescent="0.25">
      <c r="A30" s="316" t="s">
        <v>487</v>
      </c>
      <c r="B30" s="316"/>
      <c r="C30" s="316"/>
      <c r="D30" s="316"/>
      <c r="E30" s="316"/>
      <c r="F30" s="316"/>
      <c r="G30" s="8">
        <v>24</v>
      </c>
      <c r="H30" s="56">
        <f>SUM(H10:H29)</f>
        <v>98203200</v>
      </c>
      <c r="I30" s="56">
        <f t="shared" ref="I30:Y30" si="5">SUM(I10:I29)</f>
        <v>149060324</v>
      </c>
      <c r="J30" s="56">
        <f t="shared" si="5"/>
        <v>5418991</v>
      </c>
      <c r="K30" s="56">
        <f t="shared" si="5"/>
        <v>0</v>
      </c>
      <c r="L30" s="56">
        <f t="shared" si="5"/>
        <v>0</v>
      </c>
      <c r="M30" s="56">
        <f t="shared" si="5"/>
        <v>0</v>
      </c>
      <c r="N30" s="56">
        <f t="shared" si="5"/>
        <v>-66782981</v>
      </c>
      <c r="O30" s="56">
        <f t="shared" si="5"/>
        <v>0</v>
      </c>
      <c r="P30" s="56">
        <f t="shared" si="5"/>
        <v>0</v>
      </c>
      <c r="Q30" s="56">
        <f t="shared" si="5"/>
        <v>0</v>
      </c>
      <c r="R30" s="56">
        <f t="shared" si="5"/>
        <v>0</v>
      </c>
      <c r="S30" s="56">
        <f t="shared" si="5"/>
        <v>0</v>
      </c>
      <c r="T30" s="56">
        <f t="shared" si="5"/>
        <v>-18336460</v>
      </c>
      <c r="U30" s="56">
        <f t="shared" si="5"/>
        <v>54508418</v>
      </c>
      <c r="V30" s="56">
        <f t="shared" si="5"/>
        <v>29970633</v>
      </c>
      <c r="W30" s="56">
        <f t="shared" si="5"/>
        <v>252042125</v>
      </c>
      <c r="X30" s="56">
        <f t="shared" si="5"/>
        <v>159934517</v>
      </c>
      <c r="Y30" s="56">
        <f t="shared" si="5"/>
        <v>411976642</v>
      </c>
    </row>
    <row r="31" spans="1:25" x14ac:dyDescent="0.25">
      <c r="A31" s="317" t="s">
        <v>378</v>
      </c>
      <c r="B31" s="318"/>
      <c r="C31" s="318"/>
      <c r="D31" s="318"/>
      <c r="E31" s="318"/>
      <c r="F31" s="318"/>
      <c r="G31" s="318"/>
      <c r="H31" s="318"/>
      <c r="I31" s="318"/>
      <c r="J31" s="318"/>
      <c r="K31" s="318"/>
      <c r="L31" s="318"/>
      <c r="M31" s="318"/>
      <c r="N31" s="318"/>
      <c r="O31" s="318"/>
      <c r="P31" s="318"/>
      <c r="Q31" s="318"/>
      <c r="R31" s="318"/>
      <c r="S31" s="318"/>
      <c r="T31" s="318"/>
      <c r="U31" s="318"/>
      <c r="V31" s="318"/>
      <c r="W31" s="318"/>
      <c r="X31" s="318"/>
      <c r="Y31" s="318"/>
    </row>
    <row r="32" spans="1:25" ht="36.75" customHeight="1" x14ac:dyDescent="0.25">
      <c r="A32" s="311" t="s">
        <v>379</v>
      </c>
      <c r="B32" s="312"/>
      <c r="C32" s="312"/>
      <c r="D32" s="312"/>
      <c r="E32" s="312"/>
      <c r="F32" s="312"/>
      <c r="G32" s="7">
        <v>25</v>
      </c>
      <c r="H32" s="54">
        <f>SUM(H12:H20)</f>
        <v>0</v>
      </c>
      <c r="I32" s="54">
        <f t="shared" ref="I32:Y32" si="6">SUM(I12:I20)</f>
        <v>0</v>
      </c>
      <c r="J32" s="54">
        <f t="shared" si="6"/>
        <v>0</v>
      </c>
      <c r="K32" s="54">
        <f t="shared" si="6"/>
        <v>0</v>
      </c>
      <c r="L32" s="54">
        <f t="shared" si="6"/>
        <v>0</v>
      </c>
      <c r="M32" s="54">
        <f t="shared" si="6"/>
        <v>0</v>
      </c>
      <c r="N32" s="54">
        <f t="shared" si="6"/>
        <v>-221111</v>
      </c>
      <c r="O32" s="54">
        <f t="shared" si="6"/>
        <v>0</v>
      </c>
      <c r="P32" s="54">
        <f t="shared" si="6"/>
        <v>0</v>
      </c>
      <c r="Q32" s="54">
        <f t="shared" si="6"/>
        <v>0</v>
      </c>
      <c r="R32" s="54">
        <f t="shared" si="6"/>
        <v>0</v>
      </c>
      <c r="S32" s="54">
        <f t="shared" si="6"/>
        <v>0</v>
      </c>
      <c r="T32" s="54">
        <f t="shared" si="6"/>
        <v>0</v>
      </c>
      <c r="U32" s="54">
        <f t="shared" si="6"/>
        <v>0</v>
      </c>
      <c r="V32" s="54">
        <f t="shared" si="6"/>
        <v>0</v>
      </c>
      <c r="W32" s="54">
        <f t="shared" si="6"/>
        <v>-221111</v>
      </c>
      <c r="X32" s="54">
        <f t="shared" si="6"/>
        <v>0</v>
      </c>
      <c r="Y32" s="54">
        <f t="shared" si="6"/>
        <v>-221111</v>
      </c>
    </row>
    <row r="33" spans="1:25" ht="31.5" customHeight="1" x14ac:dyDescent="0.25">
      <c r="A33" s="311" t="s">
        <v>488</v>
      </c>
      <c r="B33" s="312"/>
      <c r="C33" s="312"/>
      <c r="D33" s="312"/>
      <c r="E33" s="312"/>
      <c r="F33" s="312"/>
      <c r="G33" s="7">
        <v>26</v>
      </c>
      <c r="H33" s="54">
        <f>H11+H32</f>
        <v>0</v>
      </c>
      <c r="I33" s="54">
        <f t="shared" ref="I33:Y33" si="7">I11+I32</f>
        <v>0</v>
      </c>
      <c r="J33" s="54">
        <f t="shared" si="7"/>
        <v>0</v>
      </c>
      <c r="K33" s="54">
        <f t="shared" si="7"/>
        <v>0</v>
      </c>
      <c r="L33" s="54">
        <f t="shared" si="7"/>
        <v>0</v>
      </c>
      <c r="M33" s="54">
        <f t="shared" si="7"/>
        <v>0</v>
      </c>
      <c r="N33" s="54">
        <f t="shared" si="7"/>
        <v>-221111</v>
      </c>
      <c r="O33" s="54">
        <f t="shared" si="7"/>
        <v>0</v>
      </c>
      <c r="P33" s="54">
        <f t="shared" si="7"/>
        <v>0</v>
      </c>
      <c r="Q33" s="54">
        <f t="shared" si="7"/>
        <v>0</v>
      </c>
      <c r="R33" s="54">
        <f t="shared" si="7"/>
        <v>0</v>
      </c>
      <c r="S33" s="54">
        <f t="shared" si="7"/>
        <v>0</v>
      </c>
      <c r="T33" s="54">
        <f t="shared" si="7"/>
        <v>0</v>
      </c>
      <c r="U33" s="54">
        <f t="shared" si="7"/>
        <v>0</v>
      </c>
      <c r="V33" s="54">
        <f t="shared" si="7"/>
        <v>29970633</v>
      </c>
      <c r="W33" s="54">
        <f t="shared" si="7"/>
        <v>29749522</v>
      </c>
      <c r="X33" s="54">
        <f t="shared" si="7"/>
        <v>12575175</v>
      </c>
      <c r="Y33" s="54">
        <f t="shared" si="7"/>
        <v>42324697</v>
      </c>
    </row>
    <row r="34" spans="1:25" ht="30.75" customHeight="1" x14ac:dyDescent="0.25">
      <c r="A34" s="313" t="s">
        <v>489</v>
      </c>
      <c r="B34" s="314"/>
      <c r="C34" s="314"/>
      <c r="D34" s="314"/>
      <c r="E34" s="314"/>
      <c r="F34" s="314"/>
      <c r="G34" s="8">
        <v>27</v>
      </c>
      <c r="H34" s="56">
        <f>SUM(H21:H29)</f>
        <v>12422700</v>
      </c>
      <c r="I34" s="56">
        <f t="shared" ref="I34:Y34" si="8">SUM(I21:I29)</f>
        <v>91811524</v>
      </c>
      <c r="J34" s="56">
        <f t="shared" si="8"/>
        <v>5418991</v>
      </c>
      <c r="K34" s="56">
        <f t="shared" si="8"/>
        <v>0</v>
      </c>
      <c r="L34" s="56">
        <f t="shared" si="8"/>
        <v>0</v>
      </c>
      <c r="M34" s="56">
        <f t="shared" si="8"/>
        <v>0</v>
      </c>
      <c r="N34" s="56">
        <f t="shared" si="8"/>
        <v>-1135941</v>
      </c>
      <c r="O34" s="56">
        <f t="shared" si="8"/>
        <v>0</v>
      </c>
      <c r="P34" s="56">
        <f t="shared" si="8"/>
        <v>0</v>
      </c>
      <c r="Q34" s="56">
        <f t="shared" si="8"/>
        <v>0</v>
      </c>
      <c r="R34" s="56">
        <f t="shared" si="8"/>
        <v>0</v>
      </c>
      <c r="S34" s="56">
        <f t="shared" si="8"/>
        <v>0</v>
      </c>
      <c r="T34" s="56">
        <f t="shared" si="8"/>
        <v>0</v>
      </c>
      <c r="U34" s="56">
        <f t="shared" si="8"/>
        <v>-11342012</v>
      </c>
      <c r="V34" s="56">
        <f t="shared" si="8"/>
        <v>0</v>
      </c>
      <c r="W34" s="56">
        <f t="shared" si="8"/>
        <v>97175262</v>
      </c>
      <c r="X34" s="56">
        <f t="shared" si="8"/>
        <v>0</v>
      </c>
      <c r="Y34" s="56">
        <f t="shared" si="8"/>
        <v>97175262</v>
      </c>
    </row>
    <row r="35" spans="1:25" x14ac:dyDescent="0.25">
      <c r="A35" s="317" t="s">
        <v>380</v>
      </c>
      <c r="B35" s="319"/>
      <c r="C35" s="319"/>
      <c r="D35" s="319"/>
      <c r="E35" s="319"/>
      <c r="F35" s="319"/>
      <c r="G35" s="319"/>
      <c r="H35" s="319"/>
      <c r="I35" s="319"/>
      <c r="J35" s="319"/>
      <c r="K35" s="319"/>
      <c r="L35" s="319"/>
      <c r="M35" s="319"/>
      <c r="N35" s="319"/>
      <c r="O35" s="319"/>
      <c r="P35" s="319"/>
      <c r="Q35" s="319"/>
      <c r="R35" s="319"/>
      <c r="S35" s="319"/>
      <c r="T35" s="319"/>
      <c r="U35" s="319"/>
      <c r="V35" s="319"/>
      <c r="W35" s="319"/>
      <c r="X35" s="319"/>
      <c r="Y35" s="319"/>
    </row>
    <row r="36" spans="1:25" x14ac:dyDescent="0.25">
      <c r="A36" s="320" t="s">
        <v>381</v>
      </c>
      <c r="B36" s="320"/>
      <c r="C36" s="320"/>
      <c r="D36" s="320"/>
      <c r="E36" s="320"/>
      <c r="F36" s="320"/>
      <c r="G36" s="6">
        <v>28</v>
      </c>
      <c r="H36" s="53">
        <v>98203200</v>
      </c>
      <c r="I36" s="53">
        <v>149060324</v>
      </c>
      <c r="J36" s="53">
        <v>5550041</v>
      </c>
      <c r="K36" s="53">
        <v>0</v>
      </c>
      <c r="L36" s="53">
        <v>0</v>
      </c>
      <c r="M36" s="53">
        <v>0</v>
      </c>
      <c r="N36" s="53">
        <v>-66243892</v>
      </c>
      <c r="O36" s="53">
        <v>0</v>
      </c>
      <c r="P36" s="53">
        <v>0</v>
      </c>
      <c r="Q36" s="53">
        <v>0</v>
      </c>
      <c r="R36" s="53">
        <v>0</v>
      </c>
      <c r="S36" s="53">
        <v>0</v>
      </c>
      <c r="T36" s="53">
        <v>-43116152</v>
      </c>
      <c r="U36" s="53">
        <v>92501999</v>
      </c>
      <c r="V36" s="53">
        <v>0</v>
      </c>
      <c r="W36" s="54">
        <f>H36+I36+J36+K36-L36+M36+N36+O36+P36+Q36+R36+U36+V36+S36+T36</f>
        <v>235955520</v>
      </c>
      <c r="X36" s="53">
        <v>173095206</v>
      </c>
      <c r="Y36" s="54">
        <f t="shared" ref="Y36:Y38" si="9">W36+X36</f>
        <v>409050726</v>
      </c>
    </row>
    <row r="37" spans="1:25" x14ac:dyDescent="0.25">
      <c r="A37" s="315" t="s">
        <v>382</v>
      </c>
      <c r="B37" s="315"/>
      <c r="C37" s="315"/>
      <c r="D37" s="315"/>
      <c r="E37" s="315"/>
      <c r="F37" s="315"/>
      <c r="G37" s="6">
        <v>29</v>
      </c>
      <c r="H37" s="53">
        <v>0</v>
      </c>
      <c r="I37" s="53">
        <v>0</v>
      </c>
      <c r="J37" s="53">
        <v>0</v>
      </c>
      <c r="K37" s="53">
        <v>0</v>
      </c>
      <c r="L37" s="53">
        <v>0</v>
      </c>
      <c r="M37" s="53">
        <v>0</v>
      </c>
      <c r="N37" s="53">
        <v>0</v>
      </c>
      <c r="O37" s="53">
        <v>0</v>
      </c>
      <c r="P37" s="53">
        <v>0</v>
      </c>
      <c r="Q37" s="53">
        <v>0</v>
      </c>
      <c r="R37" s="53">
        <v>0</v>
      </c>
      <c r="S37" s="53">
        <v>0</v>
      </c>
      <c r="T37" s="53">
        <v>0</v>
      </c>
      <c r="U37" s="53">
        <v>0</v>
      </c>
      <c r="V37" s="53">
        <v>0</v>
      </c>
      <c r="W37" s="54">
        <f t="shared" ref="W37:W38" si="10">H37+I37+J37+K37-L37+M37+N37+O37+P37+Q37+R37+U37+V37+S37+T37</f>
        <v>0</v>
      </c>
      <c r="X37" s="53">
        <v>0</v>
      </c>
      <c r="Y37" s="54">
        <f t="shared" si="9"/>
        <v>0</v>
      </c>
    </row>
    <row r="38" spans="1:25" x14ac:dyDescent="0.25">
      <c r="A38" s="315" t="s">
        <v>383</v>
      </c>
      <c r="B38" s="315"/>
      <c r="C38" s="315"/>
      <c r="D38" s="315"/>
      <c r="E38" s="315"/>
      <c r="F38" s="315"/>
      <c r="G38" s="6">
        <v>30</v>
      </c>
      <c r="H38" s="53">
        <v>0</v>
      </c>
      <c r="I38" s="53">
        <v>0</v>
      </c>
      <c r="J38" s="53">
        <v>0</v>
      </c>
      <c r="K38" s="53">
        <v>0</v>
      </c>
      <c r="L38" s="53">
        <v>0</v>
      </c>
      <c r="M38" s="53">
        <v>0</v>
      </c>
      <c r="N38" s="53">
        <v>0</v>
      </c>
      <c r="O38" s="53">
        <v>0</v>
      </c>
      <c r="P38" s="53">
        <v>0</v>
      </c>
      <c r="Q38" s="53">
        <v>0</v>
      </c>
      <c r="R38" s="53">
        <v>0</v>
      </c>
      <c r="S38" s="53">
        <v>0</v>
      </c>
      <c r="T38" s="53">
        <v>0</v>
      </c>
      <c r="U38" s="53">
        <v>0</v>
      </c>
      <c r="V38" s="53">
        <v>0</v>
      </c>
      <c r="W38" s="54">
        <f t="shared" si="10"/>
        <v>0</v>
      </c>
      <c r="X38" s="53">
        <v>0</v>
      </c>
      <c r="Y38" s="54">
        <f t="shared" si="9"/>
        <v>0</v>
      </c>
    </row>
    <row r="39" spans="1:25" ht="25.5" customHeight="1" x14ac:dyDescent="0.25">
      <c r="A39" s="321" t="s">
        <v>490</v>
      </c>
      <c r="B39" s="321"/>
      <c r="C39" s="321"/>
      <c r="D39" s="321"/>
      <c r="E39" s="321"/>
      <c r="F39" s="321"/>
      <c r="G39" s="7">
        <v>31</v>
      </c>
      <c r="H39" s="54">
        <f>H36+H37+H38</f>
        <v>98203200</v>
      </c>
      <c r="I39" s="54">
        <f t="shared" ref="I39:Y39" si="11">I36+I37+I38</f>
        <v>149060324</v>
      </c>
      <c r="J39" s="54">
        <f t="shared" si="11"/>
        <v>5550041</v>
      </c>
      <c r="K39" s="54">
        <f t="shared" si="11"/>
        <v>0</v>
      </c>
      <c r="L39" s="54">
        <f t="shared" si="11"/>
        <v>0</v>
      </c>
      <c r="M39" s="54">
        <f t="shared" si="11"/>
        <v>0</v>
      </c>
      <c r="N39" s="54">
        <f t="shared" si="11"/>
        <v>-66243892</v>
      </c>
      <c r="O39" s="54">
        <f t="shared" si="11"/>
        <v>0</v>
      </c>
      <c r="P39" s="54">
        <f t="shared" si="11"/>
        <v>0</v>
      </c>
      <c r="Q39" s="54">
        <f t="shared" si="11"/>
        <v>0</v>
      </c>
      <c r="R39" s="54">
        <f t="shared" si="11"/>
        <v>0</v>
      </c>
      <c r="S39" s="54">
        <f t="shared" si="11"/>
        <v>0</v>
      </c>
      <c r="T39" s="54">
        <f t="shared" si="11"/>
        <v>-43116152</v>
      </c>
      <c r="U39" s="54">
        <f t="shared" si="11"/>
        <v>92501999</v>
      </c>
      <c r="V39" s="54">
        <f t="shared" si="11"/>
        <v>0</v>
      </c>
      <c r="W39" s="54">
        <f t="shared" si="11"/>
        <v>235955520</v>
      </c>
      <c r="X39" s="54">
        <f t="shared" si="11"/>
        <v>173095206</v>
      </c>
      <c r="Y39" s="54">
        <f t="shared" si="11"/>
        <v>409050726</v>
      </c>
    </row>
    <row r="40" spans="1:25" x14ac:dyDescent="0.25">
      <c r="A40" s="315" t="s">
        <v>384</v>
      </c>
      <c r="B40" s="315"/>
      <c r="C40" s="315"/>
      <c r="D40" s="315"/>
      <c r="E40" s="315"/>
      <c r="F40" s="315"/>
      <c r="G40" s="6">
        <v>32</v>
      </c>
      <c r="H40" s="55">
        <v>0</v>
      </c>
      <c r="I40" s="55">
        <v>0</v>
      </c>
      <c r="J40" s="55">
        <v>0</v>
      </c>
      <c r="K40" s="55">
        <v>0</v>
      </c>
      <c r="L40" s="55">
        <v>0</v>
      </c>
      <c r="M40" s="55">
        <v>0</v>
      </c>
      <c r="N40" s="55">
        <v>0</v>
      </c>
      <c r="O40" s="55">
        <v>0</v>
      </c>
      <c r="P40" s="55">
        <v>0</v>
      </c>
      <c r="Q40" s="55">
        <v>0</v>
      </c>
      <c r="R40" s="55">
        <v>0</v>
      </c>
      <c r="S40" s="53">
        <v>0</v>
      </c>
      <c r="T40" s="53">
        <v>0</v>
      </c>
      <c r="U40" s="55">
        <v>0</v>
      </c>
      <c r="V40" s="53">
        <v>52486986</v>
      </c>
      <c r="W40" s="54">
        <f t="shared" ref="W40:W58" si="12">H40+I40+J40+K40-L40+M40+N40+O40+P40+Q40+R40+U40+V40+S40+T40</f>
        <v>52486986</v>
      </c>
      <c r="X40" s="53">
        <v>-5203071</v>
      </c>
      <c r="Y40" s="54">
        <f t="shared" ref="Y40:Y58" si="13">W40+X40</f>
        <v>47283915</v>
      </c>
    </row>
    <row r="41" spans="1:25" x14ac:dyDescent="0.25">
      <c r="A41" s="315" t="s">
        <v>385</v>
      </c>
      <c r="B41" s="315"/>
      <c r="C41" s="315"/>
      <c r="D41" s="315"/>
      <c r="E41" s="315"/>
      <c r="F41" s="315"/>
      <c r="G41" s="6">
        <v>33</v>
      </c>
      <c r="H41" s="55">
        <v>0</v>
      </c>
      <c r="I41" s="55">
        <v>0</v>
      </c>
      <c r="J41" s="55">
        <v>0</v>
      </c>
      <c r="K41" s="55">
        <v>0</v>
      </c>
      <c r="L41" s="55">
        <v>0</v>
      </c>
      <c r="M41" s="55">
        <v>0</v>
      </c>
      <c r="N41" s="53">
        <v>0</v>
      </c>
      <c r="O41" s="55">
        <v>0</v>
      </c>
      <c r="P41" s="55">
        <v>0</v>
      </c>
      <c r="Q41" s="55">
        <v>0</v>
      </c>
      <c r="R41" s="55">
        <v>0</v>
      </c>
      <c r="S41" s="53">
        <v>0</v>
      </c>
      <c r="T41" s="53">
        <v>-3423420</v>
      </c>
      <c r="U41" s="55">
        <v>0</v>
      </c>
      <c r="V41" s="55">
        <v>0</v>
      </c>
      <c r="W41" s="54">
        <f t="shared" si="12"/>
        <v>-3423420</v>
      </c>
      <c r="X41" s="53">
        <v>0</v>
      </c>
      <c r="Y41" s="54">
        <f t="shared" si="13"/>
        <v>-3423420</v>
      </c>
    </row>
    <row r="42" spans="1:25" ht="27" customHeight="1" x14ac:dyDescent="0.25">
      <c r="A42" s="315" t="s">
        <v>386</v>
      </c>
      <c r="B42" s="315"/>
      <c r="C42" s="315"/>
      <c r="D42" s="315"/>
      <c r="E42" s="315"/>
      <c r="F42" s="315"/>
      <c r="G42" s="6">
        <v>34</v>
      </c>
      <c r="H42" s="55">
        <v>0</v>
      </c>
      <c r="I42" s="55">
        <v>0</v>
      </c>
      <c r="J42" s="55">
        <v>0</v>
      </c>
      <c r="K42" s="55">
        <v>0</v>
      </c>
      <c r="L42" s="55">
        <v>0</v>
      </c>
      <c r="M42" s="55">
        <v>0</v>
      </c>
      <c r="N42" s="55">
        <v>0</v>
      </c>
      <c r="O42" s="53">
        <v>0</v>
      </c>
      <c r="P42" s="55">
        <v>0</v>
      </c>
      <c r="Q42" s="55">
        <v>0</v>
      </c>
      <c r="R42" s="55">
        <v>0</v>
      </c>
      <c r="S42" s="53">
        <v>0</v>
      </c>
      <c r="T42" s="53">
        <v>0</v>
      </c>
      <c r="U42" s="53">
        <v>0</v>
      </c>
      <c r="V42" s="53">
        <v>0</v>
      </c>
      <c r="W42" s="54">
        <f t="shared" si="12"/>
        <v>0</v>
      </c>
      <c r="X42" s="53">
        <v>0</v>
      </c>
      <c r="Y42" s="54">
        <f t="shared" si="13"/>
        <v>0</v>
      </c>
    </row>
    <row r="43" spans="1:25" ht="20.25" customHeight="1" x14ac:dyDescent="0.25">
      <c r="A43" s="315" t="s">
        <v>478</v>
      </c>
      <c r="B43" s="315"/>
      <c r="C43" s="315"/>
      <c r="D43" s="315"/>
      <c r="E43" s="315"/>
      <c r="F43" s="315"/>
      <c r="G43" s="6">
        <v>35</v>
      </c>
      <c r="H43" s="55">
        <v>0</v>
      </c>
      <c r="I43" s="55">
        <v>0</v>
      </c>
      <c r="J43" s="55">
        <v>0</v>
      </c>
      <c r="K43" s="55">
        <v>0</v>
      </c>
      <c r="L43" s="55">
        <v>0</v>
      </c>
      <c r="M43" s="55">
        <v>0</v>
      </c>
      <c r="N43" s="55">
        <v>0</v>
      </c>
      <c r="O43" s="55">
        <v>0</v>
      </c>
      <c r="P43" s="53">
        <v>0</v>
      </c>
      <c r="Q43" s="55">
        <v>0</v>
      </c>
      <c r="R43" s="55">
        <v>0</v>
      </c>
      <c r="S43" s="53">
        <v>0</v>
      </c>
      <c r="T43" s="53">
        <v>0</v>
      </c>
      <c r="U43" s="53">
        <v>0</v>
      </c>
      <c r="V43" s="53">
        <v>0</v>
      </c>
      <c r="W43" s="54">
        <f t="shared" si="12"/>
        <v>0</v>
      </c>
      <c r="X43" s="53">
        <v>0</v>
      </c>
      <c r="Y43" s="54">
        <f t="shared" si="13"/>
        <v>0</v>
      </c>
    </row>
    <row r="44" spans="1:25" ht="21" customHeight="1" x14ac:dyDescent="0.25">
      <c r="A44" s="315" t="s">
        <v>491</v>
      </c>
      <c r="B44" s="315"/>
      <c r="C44" s="315"/>
      <c r="D44" s="315"/>
      <c r="E44" s="315"/>
      <c r="F44" s="315"/>
      <c r="G44" s="6">
        <v>36</v>
      </c>
      <c r="H44" s="55">
        <v>0</v>
      </c>
      <c r="I44" s="55">
        <v>0</v>
      </c>
      <c r="J44" s="55">
        <v>0</v>
      </c>
      <c r="K44" s="55">
        <v>0</v>
      </c>
      <c r="L44" s="55">
        <v>0</v>
      </c>
      <c r="M44" s="55">
        <v>0</v>
      </c>
      <c r="N44" s="55">
        <v>0</v>
      </c>
      <c r="O44" s="55">
        <v>0</v>
      </c>
      <c r="P44" s="55">
        <v>0</v>
      </c>
      <c r="Q44" s="53">
        <v>0</v>
      </c>
      <c r="R44" s="55">
        <v>0</v>
      </c>
      <c r="S44" s="53">
        <v>0</v>
      </c>
      <c r="T44" s="53">
        <v>0</v>
      </c>
      <c r="U44" s="53">
        <v>0</v>
      </c>
      <c r="V44" s="53">
        <v>0</v>
      </c>
      <c r="W44" s="54">
        <f t="shared" si="12"/>
        <v>0</v>
      </c>
      <c r="X44" s="53">
        <v>0</v>
      </c>
      <c r="Y44" s="54">
        <f t="shared" si="13"/>
        <v>0</v>
      </c>
    </row>
    <row r="45" spans="1:25" ht="29.25" customHeight="1" x14ac:dyDescent="0.25">
      <c r="A45" s="315" t="s">
        <v>387</v>
      </c>
      <c r="B45" s="315"/>
      <c r="C45" s="315"/>
      <c r="D45" s="315"/>
      <c r="E45" s="315"/>
      <c r="F45" s="315"/>
      <c r="G45" s="6">
        <v>37</v>
      </c>
      <c r="H45" s="55">
        <v>0</v>
      </c>
      <c r="I45" s="55">
        <v>0</v>
      </c>
      <c r="J45" s="55">
        <v>0</v>
      </c>
      <c r="K45" s="55">
        <v>0</v>
      </c>
      <c r="L45" s="55">
        <v>0</v>
      </c>
      <c r="M45" s="55">
        <v>0</v>
      </c>
      <c r="N45" s="55">
        <v>0</v>
      </c>
      <c r="O45" s="55">
        <v>0</v>
      </c>
      <c r="P45" s="55">
        <v>0</v>
      </c>
      <c r="Q45" s="55">
        <v>0</v>
      </c>
      <c r="R45" s="53">
        <v>0</v>
      </c>
      <c r="S45" s="53">
        <v>0</v>
      </c>
      <c r="T45" s="53">
        <v>0</v>
      </c>
      <c r="U45" s="53">
        <v>0</v>
      </c>
      <c r="V45" s="53">
        <v>0</v>
      </c>
      <c r="W45" s="54">
        <f t="shared" si="12"/>
        <v>0</v>
      </c>
      <c r="X45" s="53">
        <v>0</v>
      </c>
      <c r="Y45" s="54">
        <f t="shared" si="13"/>
        <v>0</v>
      </c>
    </row>
    <row r="46" spans="1:25" ht="21" customHeight="1" x14ac:dyDescent="0.25">
      <c r="A46" s="315" t="s">
        <v>388</v>
      </c>
      <c r="B46" s="315"/>
      <c r="C46" s="315"/>
      <c r="D46" s="315"/>
      <c r="E46" s="315"/>
      <c r="F46" s="315"/>
      <c r="G46" s="6">
        <v>38</v>
      </c>
      <c r="H46" s="55">
        <v>0</v>
      </c>
      <c r="I46" s="55">
        <v>0</v>
      </c>
      <c r="J46" s="55">
        <v>0</v>
      </c>
      <c r="K46" s="55">
        <v>0</v>
      </c>
      <c r="L46" s="55">
        <v>0</v>
      </c>
      <c r="M46" s="55">
        <v>0</v>
      </c>
      <c r="N46" s="53">
        <v>0</v>
      </c>
      <c r="O46" s="53">
        <v>0</v>
      </c>
      <c r="P46" s="53">
        <v>0</v>
      </c>
      <c r="Q46" s="53">
        <v>0</v>
      </c>
      <c r="R46" s="53">
        <v>0</v>
      </c>
      <c r="S46" s="53">
        <v>0</v>
      </c>
      <c r="T46" s="53">
        <v>0</v>
      </c>
      <c r="U46" s="53">
        <v>0</v>
      </c>
      <c r="V46" s="53">
        <v>0</v>
      </c>
      <c r="W46" s="54">
        <f t="shared" si="12"/>
        <v>0</v>
      </c>
      <c r="X46" s="53">
        <v>0</v>
      </c>
      <c r="Y46" s="54">
        <f t="shared" si="13"/>
        <v>0</v>
      </c>
    </row>
    <row r="47" spans="1:25" x14ac:dyDescent="0.25">
      <c r="A47" s="315" t="s">
        <v>389</v>
      </c>
      <c r="B47" s="315"/>
      <c r="C47" s="315"/>
      <c r="D47" s="315"/>
      <c r="E47" s="315"/>
      <c r="F47" s="315"/>
      <c r="G47" s="6">
        <v>39</v>
      </c>
      <c r="H47" s="55">
        <v>0</v>
      </c>
      <c r="I47" s="55">
        <v>0</v>
      </c>
      <c r="J47" s="55">
        <v>0</v>
      </c>
      <c r="K47" s="55">
        <v>0</v>
      </c>
      <c r="L47" s="55">
        <v>0</v>
      </c>
      <c r="M47" s="55">
        <v>0</v>
      </c>
      <c r="N47" s="53">
        <v>0</v>
      </c>
      <c r="O47" s="53">
        <v>0</v>
      </c>
      <c r="P47" s="53">
        <v>0</v>
      </c>
      <c r="Q47" s="53">
        <v>0</v>
      </c>
      <c r="R47" s="53">
        <v>0</v>
      </c>
      <c r="S47" s="53">
        <v>0</v>
      </c>
      <c r="T47" s="53">
        <v>0</v>
      </c>
      <c r="U47" s="53">
        <v>0</v>
      </c>
      <c r="V47" s="53">
        <v>0</v>
      </c>
      <c r="W47" s="54">
        <f t="shared" si="12"/>
        <v>0</v>
      </c>
      <c r="X47" s="53">
        <v>0</v>
      </c>
      <c r="Y47" s="54">
        <f t="shared" si="13"/>
        <v>0</v>
      </c>
    </row>
    <row r="48" spans="1:25" x14ac:dyDescent="0.25">
      <c r="A48" s="315" t="s">
        <v>390</v>
      </c>
      <c r="B48" s="315"/>
      <c r="C48" s="315"/>
      <c r="D48" s="315"/>
      <c r="E48" s="315"/>
      <c r="F48" s="315"/>
      <c r="G48" s="6">
        <v>40</v>
      </c>
      <c r="H48" s="53">
        <v>0</v>
      </c>
      <c r="I48" s="53">
        <v>0</v>
      </c>
      <c r="J48" s="53">
        <v>0</v>
      </c>
      <c r="K48" s="53">
        <v>0</v>
      </c>
      <c r="L48" s="53">
        <v>0</v>
      </c>
      <c r="M48" s="53">
        <v>0</v>
      </c>
      <c r="N48" s="53">
        <v>-59013595</v>
      </c>
      <c r="O48" s="53">
        <v>0</v>
      </c>
      <c r="P48" s="53">
        <v>0</v>
      </c>
      <c r="Q48" s="53">
        <v>0</v>
      </c>
      <c r="R48" s="53">
        <v>0</v>
      </c>
      <c r="S48" s="53">
        <v>0</v>
      </c>
      <c r="T48" s="53">
        <v>0</v>
      </c>
      <c r="U48" s="53">
        <v>0</v>
      </c>
      <c r="V48" s="53">
        <v>0</v>
      </c>
      <c r="W48" s="54">
        <f t="shared" si="12"/>
        <v>-59013595</v>
      </c>
      <c r="X48" s="53">
        <v>-2891740</v>
      </c>
      <c r="Y48" s="54">
        <f t="shared" si="13"/>
        <v>-61905335</v>
      </c>
    </row>
    <row r="49" spans="1:25" x14ac:dyDescent="0.25">
      <c r="A49" s="315" t="s">
        <v>391</v>
      </c>
      <c r="B49" s="315"/>
      <c r="C49" s="315"/>
      <c r="D49" s="315"/>
      <c r="E49" s="315"/>
      <c r="F49" s="315"/>
      <c r="G49" s="6">
        <v>41</v>
      </c>
      <c r="H49" s="55">
        <v>0</v>
      </c>
      <c r="I49" s="55">
        <v>0</v>
      </c>
      <c r="J49" s="55">
        <v>0</v>
      </c>
      <c r="K49" s="55">
        <v>0</v>
      </c>
      <c r="L49" s="55">
        <v>0</v>
      </c>
      <c r="M49" s="55">
        <v>0</v>
      </c>
      <c r="N49" s="53">
        <v>0</v>
      </c>
      <c r="O49" s="53">
        <v>0</v>
      </c>
      <c r="P49" s="53">
        <v>0</v>
      </c>
      <c r="Q49" s="53">
        <v>0</v>
      </c>
      <c r="R49" s="53">
        <v>0</v>
      </c>
      <c r="S49" s="53">
        <v>0</v>
      </c>
      <c r="T49" s="53">
        <v>0</v>
      </c>
      <c r="U49" s="53">
        <v>0</v>
      </c>
      <c r="V49" s="53">
        <v>0</v>
      </c>
      <c r="W49" s="54">
        <f t="shared" si="12"/>
        <v>0</v>
      </c>
      <c r="X49" s="53">
        <v>0</v>
      </c>
      <c r="Y49" s="54">
        <f t="shared" si="13"/>
        <v>0</v>
      </c>
    </row>
    <row r="50" spans="1:25" ht="24" customHeight="1" x14ac:dyDescent="0.25">
      <c r="A50" s="315" t="s">
        <v>479</v>
      </c>
      <c r="B50" s="315"/>
      <c r="C50" s="315"/>
      <c r="D50" s="315"/>
      <c r="E50" s="315"/>
      <c r="F50" s="315"/>
      <c r="G50" s="6">
        <v>42</v>
      </c>
      <c r="H50" s="53">
        <v>0</v>
      </c>
      <c r="I50" s="53">
        <v>0</v>
      </c>
      <c r="J50" s="53">
        <v>0</v>
      </c>
      <c r="K50" s="53">
        <v>0</v>
      </c>
      <c r="L50" s="53">
        <v>0</v>
      </c>
      <c r="M50" s="53">
        <v>0</v>
      </c>
      <c r="N50" s="53">
        <v>0</v>
      </c>
      <c r="O50" s="53">
        <v>0</v>
      </c>
      <c r="P50" s="53">
        <v>0</v>
      </c>
      <c r="Q50" s="53">
        <v>0</v>
      </c>
      <c r="R50" s="53">
        <v>0</v>
      </c>
      <c r="S50" s="53">
        <v>0</v>
      </c>
      <c r="T50" s="53">
        <v>0</v>
      </c>
      <c r="U50" s="53">
        <v>0</v>
      </c>
      <c r="V50" s="53">
        <v>0</v>
      </c>
      <c r="W50" s="54">
        <f t="shared" si="12"/>
        <v>0</v>
      </c>
      <c r="X50" s="53">
        <v>0</v>
      </c>
      <c r="Y50" s="54">
        <f t="shared" si="13"/>
        <v>0</v>
      </c>
    </row>
    <row r="51" spans="1:25" ht="26.25" customHeight="1" x14ac:dyDescent="0.25">
      <c r="A51" s="315" t="s">
        <v>480</v>
      </c>
      <c r="B51" s="315"/>
      <c r="C51" s="315"/>
      <c r="D51" s="315"/>
      <c r="E51" s="315"/>
      <c r="F51" s="315"/>
      <c r="G51" s="6">
        <v>43</v>
      </c>
      <c r="H51" s="53">
        <v>0</v>
      </c>
      <c r="I51" s="53">
        <v>0</v>
      </c>
      <c r="J51" s="53">
        <v>0</v>
      </c>
      <c r="K51" s="53">
        <v>0</v>
      </c>
      <c r="L51" s="53">
        <v>0</v>
      </c>
      <c r="M51" s="53">
        <v>0</v>
      </c>
      <c r="N51" s="53">
        <v>0</v>
      </c>
      <c r="O51" s="53">
        <v>0</v>
      </c>
      <c r="P51" s="53">
        <v>0</v>
      </c>
      <c r="Q51" s="53">
        <v>0</v>
      </c>
      <c r="R51" s="53">
        <v>0</v>
      </c>
      <c r="S51" s="53">
        <v>0</v>
      </c>
      <c r="T51" s="53">
        <v>0</v>
      </c>
      <c r="U51" s="53">
        <v>0</v>
      </c>
      <c r="V51" s="53">
        <v>0</v>
      </c>
      <c r="W51" s="54">
        <f t="shared" si="12"/>
        <v>0</v>
      </c>
      <c r="X51" s="53">
        <v>0</v>
      </c>
      <c r="Y51" s="54">
        <f t="shared" si="13"/>
        <v>0</v>
      </c>
    </row>
    <row r="52" spans="1:25" ht="22.5" customHeight="1" x14ac:dyDescent="0.25">
      <c r="A52" s="315" t="s">
        <v>481</v>
      </c>
      <c r="B52" s="315"/>
      <c r="C52" s="315"/>
      <c r="D52" s="315"/>
      <c r="E52" s="315"/>
      <c r="F52" s="315"/>
      <c r="G52" s="6">
        <v>44</v>
      </c>
      <c r="H52" s="53">
        <v>0</v>
      </c>
      <c r="I52" s="53">
        <v>0</v>
      </c>
      <c r="J52" s="53">
        <v>0</v>
      </c>
      <c r="K52" s="53">
        <v>0</v>
      </c>
      <c r="L52" s="53">
        <v>0</v>
      </c>
      <c r="M52" s="53">
        <v>0</v>
      </c>
      <c r="N52" s="53">
        <v>0</v>
      </c>
      <c r="O52" s="53">
        <v>0</v>
      </c>
      <c r="P52" s="53">
        <v>0</v>
      </c>
      <c r="Q52" s="53">
        <v>0</v>
      </c>
      <c r="R52" s="53">
        <v>0</v>
      </c>
      <c r="S52" s="53">
        <v>0</v>
      </c>
      <c r="T52" s="53">
        <v>0</v>
      </c>
      <c r="U52" s="53">
        <v>0</v>
      </c>
      <c r="V52" s="53">
        <v>0</v>
      </c>
      <c r="W52" s="54">
        <f t="shared" si="12"/>
        <v>0</v>
      </c>
      <c r="X52" s="53">
        <v>0</v>
      </c>
      <c r="Y52" s="54">
        <f t="shared" si="13"/>
        <v>0</v>
      </c>
    </row>
    <row r="53" spans="1:25" x14ac:dyDescent="0.25">
      <c r="A53" s="315" t="s">
        <v>492</v>
      </c>
      <c r="B53" s="315"/>
      <c r="C53" s="315"/>
      <c r="D53" s="315"/>
      <c r="E53" s="315"/>
      <c r="F53" s="315"/>
      <c r="G53" s="6">
        <v>45</v>
      </c>
      <c r="H53" s="53">
        <v>0</v>
      </c>
      <c r="I53" s="53">
        <v>0</v>
      </c>
      <c r="J53" s="53">
        <v>0</v>
      </c>
      <c r="K53" s="53">
        <v>0</v>
      </c>
      <c r="L53" s="53">
        <v>0</v>
      </c>
      <c r="M53" s="53">
        <v>0</v>
      </c>
      <c r="N53" s="53">
        <v>-42747643</v>
      </c>
      <c r="O53" s="53">
        <v>0</v>
      </c>
      <c r="P53" s="53">
        <v>0</v>
      </c>
      <c r="Q53" s="53">
        <v>0</v>
      </c>
      <c r="R53" s="53">
        <v>0</v>
      </c>
      <c r="S53" s="53">
        <v>0</v>
      </c>
      <c r="T53" s="53">
        <v>0</v>
      </c>
      <c r="U53" s="53">
        <v>18604631</v>
      </c>
      <c r="V53" s="53">
        <v>0</v>
      </c>
      <c r="W53" s="54">
        <f t="shared" si="12"/>
        <v>-24143012</v>
      </c>
      <c r="X53" s="53">
        <v>-20884840</v>
      </c>
      <c r="Y53" s="54">
        <f t="shared" si="13"/>
        <v>-45027852</v>
      </c>
    </row>
    <row r="54" spans="1:25" x14ac:dyDescent="0.25">
      <c r="A54" s="315" t="s">
        <v>482</v>
      </c>
      <c r="B54" s="315"/>
      <c r="C54" s="315"/>
      <c r="D54" s="315"/>
      <c r="E54" s="315"/>
      <c r="F54" s="315"/>
      <c r="G54" s="6">
        <v>46</v>
      </c>
      <c r="H54" s="53">
        <v>0</v>
      </c>
      <c r="I54" s="53">
        <v>0</v>
      </c>
      <c r="J54" s="53">
        <v>0</v>
      </c>
      <c r="K54" s="53">
        <v>0</v>
      </c>
      <c r="L54" s="53">
        <v>0</v>
      </c>
      <c r="M54" s="53">
        <v>0</v>
      </c>
      <c r="N54" s="53">
        <v>0</v>
      </c>
      <c r="O54" s="53">
        <v>0</v>
      </c>
      <c r="P54" s="53">
        <v>0</v>
      </c>
      <c r="Q54" s="53">
        <v>0</v>
      </c>
      <c r="R54" s="53">
        <v>0</v>
      </c>
      <c r="S54" s="53">
        <v>0</v>
      </c>
      <c r="T54" s="53">
        <v>0</v>
      </c>
      <c r="U54" s="53">
        <v>0</v>
      </c>
      <c r="V54" s="53">
        <v>0</v>
      </c>
      <c r="W54" s="54">
        <f t="shared" si="12"/>
        <v>0</v>
      </c>
      <c r="X54" s="53">
        <v>0</v>
      </c>
      <c r="Y54" s="54">
        <f t="shared" si="13"/>
        <v>0</v>
      </c>
    </row>
    <row r="55" spans="1:25" x14ac:dyDescent="0.25">
      <c r="A55" s="315" t="s">
        <v>483</v>
      </c>
      <c r="B55" s="315"/>
      <c r="C55" s="315"/>
      <c r="D55" s="315"/>
      <c r="E55" s="315"/>
      <c r="F55" s="315"/>
      <c r="G55" s="6">
        <v>47</v>
      </c>
      <c r="H55" s="53">
        <v>0</v>
      </c>
      <c r="I55" s="53">
        <v>0</v>
      </c>
      <c r="J55" s="53">
        <v>0</v>
      </c>
      <c r="K55" s="53">
        <v>0</v>
      </c>
      <c r="L55" s="53">
        <v>0</v>
      </c>
      <c r="M55" s="53">
        <v>0</v>
      </c>
      <c r="N55" s="53">
        <v>0</v>
      </c>
      <c r="O55" s="53">
        <v>0</v>
      </c>
      <c r="P55" s="53">
        <v>0</v>
      </c>
      <c r="Q55" s="53">
        <v>0</v>
      </c>
      <c r="R55" s="53">
        <v>0</v>
      </c>
      <c r="S55" s="53">
        <v>0</v>
      </c>
      <c r="T55" s="53">
        <v>0</v>
      </c>
      <c r="U55" s="53">
        <v>-9820320</v>
      </c>
      <c r="V55" s="53">
        <v>0</v>
      </c>
      <c r="W55" s="54">
        <f t="shared" si="12"/>
        <v>-9820320</v>
      </c>
      <c r="X55" s="53">
        <v>0</v>
      </c>
      <c r="Y55" s="54">
        <f t="shared" si="13"/>
        <v>-9820320</v>
      </c>
    </row>
    <row r="56" spans="1:25" x14ac:dyDescent="0.25">
      <c r="A56" s="315" t="s">
        <v>484</v>
      </c>
      <c r="B56" s="315"/>
      <c r="C56" s="315"/>
      <c r="D56" s="315"/>
      <c r="E56" s="315"/>
      <c r="F56" s="315"/>
      <c r="G56" s="6">
        <v>48</v>
      </c>
      <c r="H56" s="53">
        <v>0</v>
      </c>
      <c r="I56" s="53">
        <v>0</v>
      </c>
      <c r="J56" s="53">
        <v>0</v>
      </c>
      <c r="K56" s="53">
        <v>0</v>
      </c>
      <c r="L56" s="53">
        <v>0</v>
      </c>
      <c r="M56" s="53">
        <v>0</v>
      </c>
      <c r="N56" s="53">
        <v>0</v>
      </c>
      <c r="O56" s="53">
        <v>0</v>
      </c>
      <c r="P56" s="53">
        <v>0</v>
      </c>
      <c r="Q56" s="53">
        <v>0</v>
      </c>
      <c r="R56" s="53">
        <v>0</v>
      </c>
      <c r="S56" s="53">
        <v>0</v>
      </c>
      <c r="T56" s="53">
        <v>0</v>
      </c>
      <c r="U56" s="53">
        <v>0</v>
      </c>
      <c r="V56" s="53">
        <v>0</v>
      </c>
      <c r="W56" s="54">
        <f t="shared" si="12"/>
        <v>0</v>
      </c>
      <c r="X56" s="53">
        <v>0</v>
      </c>
      <c r="Y56" s="54">
        <f t="shared" si="13"/>
        <v>0</v>
      </c>
    </row>
    <row r="57" spans="1:25" x14ac:dyDescent="0.25">
      <c r="A57" s="315" t="s">
        <v>493</v>
      </c>
      <c r="B57" s="315"/>
      <c r="C57" s="315"/>
      <c r="D57" s="315"/>
      <c r="E57" s="315"/>
      <c r="F57" s="315"/>
      <c r="G57" s="6">
        <v>49</v>
      </c>
      <c r="H57" s="53">
        <v>0</v>
      </c>
      <c r="I57" s="53">
        <v>0</v>
      </c>
      <c r="J57" s="53">
        <v>5641685</v>
      </c>
      <c r="K57" s="53">
        <v>0</v>
      </c>
      <c r="L57" s="53">
        <v>0</v>
      </c>
      <c r="M57" s="53">
        <v>0</v>
      </c>
      <c r="N57" s="53">
        <v>0</v>
      </c>
      <c r="O57" s="53">
        <v>0</v>
      </c>
      <c r="P57" s="53">
        <v>0</v>
      </c>
      <c r="Q57" s="53">
        <v>0</v>
      </c>
      <c r="R57" s="53">
        <v>0</v>
      </c>
      <c r="S57" s="53">
        <v>0</v>
      </c>
      <c r="T57" s="53">
        <v>0</v>
      </c>
      <c r="U57" s="53">
        <v>-5641685</v>
      </c>
      <c r="V57" s="53">
        <v>0</v>
      </c>
      <c r="W57" s="54">
        <f t="shared" si="12"/>
        <v>0</v>
      </c>
      <c r="X57" s="53">
        <v>0</v>
      </c>
      <c r="Y57" s="54">
        <f t="shared" si="13"/>
        <v>0</v>
      </c>
    </row>
    <row r="58" spans="1:25" x14ac:dyDescent="0.25">
      <c r="A58" s="315" t="s">
        <v>486</v>
      </c>
      <c r="B58" s="315"/>
      <c r="C58" s="315"/>
      <c r="D58" s="315"/>
      <c r="E58" s="315"/>
      <c r="F58" s="315"/>
      <c r="G58" s="6">
        <v>50</v>
      </c>
      <c r="H58" s="53">
        <v>0</v>
      </c>
      <c r="I58" s="53">
        <v>0</v>
      </c>
      <c r="J58" s="53">
        <v>0</v>
      </c>
      <c r="K58" s="53">
        <v>0</v>
      </c>
      <c r="L58" s="53">
        <v>0</v>
      </c>
      <c r="M58" s="53">
        <v>0</v>
      </c>
      <c r="N58" s="53">
        <v>0</v>
      </c>
      <c r="O58" s="53">
        <v>0</v>
      </c>
      <c r="P58" s="53">
        <v>0</v>
      </c>
      <c r="Q58" s="53">
        <v>0</v>
      </c>
      <c r="R58" s="53">
        <v>0</v>
      </c>
      <c r="S58" s="53">
        <v>0</v>
      </c>
      <c r="T58" s="53">
        <v>0</v>
      </c>
      <c r="U58" s="53">
        <v>0</v>
      </c>
      <c r="V58" s="53">
        <v>0</v>
      </c>
      <c r="W58" s="114">
        <f t="shared" si="12"/>
        <v>0</v>
      </c>
      <c r="X58" s="53">
        <v>0</v>
      </c>
      <c r="Y58" s="114">
        <f t="shared" si="13"/>
        <v>0</v>
      </c>
    </row>
    <row r="59" spans="1:25" ht="25.5" customHeight="1" x14ac:dyDescent="0.25">
      <c r="A59" s="316" t="s">
        <v>494</v>
      </c>
      <c r="B59" s="316"/>
      <c r="C59" s="316"/>
      <c r="D59" s="316"/>
      <c r="E59" s="316"/>
      <c r="F59" s="316"/>
      <c r="G59" s="8">
        <v>51</v>
      </c>
      <c r="H59" s="56">
        <f t="shared" ref="H59:T59" si="14">SUM(H39:H58)</f>
        <v>98203200</v>
      </c>
      <c r="I59" s="56">
        <f t="shared" si="14"/>
        <v>149060324</v>
      </c>
      <c r="J59" s="56">
        <f t="shared" si="14"/>
        <v>11191726</v>
      </c>
      <c r="K59" s="56">
        <f t="shared" si="14"/>
        <v>0</v>
      </c>
      <c r="L59" s="56">
        <f t="shared" si="14"/>
        <v>0</v>
      </c>
      <c r="M59" s="56">
        <f t="shared" si="14"/>
        <v>0</v>
      </c>
      <c r="N59" s="56">
        <f t="shared" si="14"/>
        <v>-168005130</v>
      </c>
      <c r="O59" s="56">
        <f t="shared" si="14"/>
        <v>0</v>
      </c>
      <c r="P59" s="56">
        <f t="shared" si="14"/>
        <v>0</v>
      </c>
      <c r="Q59" s="56">
        <f t="shared" si="14"/>
        <v>0</v>
      </c>
      <c r="R59" s="56">
        <f t="shared" si="14"/>
        <v>0</v>
      </c>
      <c r="S59" s="56">
        <f t="shared" si="14"/>
        <v>0</v>
      </c>
      <c r="T59" s="56">
        <f t="shared" si="14"/>
        <v>-46539572</v>
      </c>
      <c r="U59" s="56">
        <f>SUM(U39:U58)</f>
        <v>95644625</v>
      </c>
      <c r="V59" s="56">
        <f>SUM(V39:V58)</f>
        <v>52486986</v>
      </c>
      <c r="W59" s="56">
        <f>SUM(W39:W58)</f>
        <v>192042159</v>
      </c>
      <c r="X59" s="56">
        <f>SUM(X39:X58)</f>
        <v>144115555</v>
      </c>
      <c r="Y59" s="56">
        <f>SUM(Y39:Y58)</f>
        <v>336157714</v>
      </c>
    </row>
    <row r="60" spans="1:25" x14ac:dyDescent="0.25">
      <c r="A60" s="317" t="s">
        <v>392</v>
      </c>
      <c r="B60" s="318"/>
      <c r="C60" s="318"/>
      <c r="D60" s="318"/>
      <c r="E60" s="318"/>
      <c r="F60" s="318"/>
      <c r="G60" s="318"/>
      <c r="H60" s="318"/>
      <c r="I60" s="318"/>
      <c r="J60" s="318"/>
      <c r="K60" s="318"/>
      <c r="L60" s="318"/>
      <c r="M60" s="318"/>
      <c r="N60" s="318"/>
      <c r="O60" s="318"/>
      <c r="P60" s="318"/>
      <c r="Q60" s="318"/>
      <c r="R60" s="318"/>
      <c r="S60" s="318"/>
      <c r="T60" s="318"/>
      <c r="U60" s="318"/>
      <c r="V60" s="318"/>
      <c r="W60" s="318"/>
      <c r="X60" s="318"/>
      <c r="Y60" s="318"/>
    </row>
    <row r="61" spans="1:25" ht="31.5" customHeight="1" x14ac:dyDescent="0.25">
      <c r="A61" s="311" t="s">
        <v>496</v>
      </c>
      <c r="B61" s="312"/>
      <c r="C61" s="312"/>
      <c r="D61" s="312"/>
      <c r="E61" s="312"/>
      <c r="F61" s="312"/>
      <c r="G61" s="7">
        <v>52</v>
      </c>
      <c r="H61" s="54">
        <f t="shared" ref="H61:T61" si="15">SUM(H41:H49)</f>
        <v>0</v>
      </c>
      <c r="I61" s="54">
        <f t="shared" si="15"/>
        <v>0</v>
      </c>
      <c r="J61" s="54">
        <f t="shared" si="15"/>
        <v>0</v>
      </c>
      <c r="K61" s="54">
        <f t="shared" si="15"/>
        <v>0</v>
      </c>
      <c r="L61" s="54">
        <f t="shared" si="15"/>
        <v>0</v>
      </c>
      <c r="M61" s="54">
        <f t="shared" si="15"/>
        <v>0</v>
      </c>
      <c r="N61" s="54">
        <f t="shared" si="15"/>
        <v>-59013595</v>
      </c>
      <c r="O61" s="54">
        <f t="shared" si="15"/>
        <v>0</v>
      </c>
      <c r="P61" s="54">
        <f t="shared" si="15"/>
        <v>0</v>
      </c>
      <c r="Q61" s="54">
        <f t="shared" si="15"/>
        <v>0</v>
      </c>
      <c r="R61" s="54">
        <f t="shared" si="15"/>
        <v>0</v>
      </c>
      <c r="S61" s="54">
        <f t="shared" si="15"/>
        <v>0</v>
      </c>
      <c r="T61" s="54">
        <f t="shared" si="15"/>
        <v>-3423420</v>
      </c>
      <c r="U61" s="54">
        <f>SUM(U41:U49)</f>
        <v>0</v>
      </c>
      <c r="V61" s="54">
        <f>SUM(V41:V49)</f>
        <v>0</v>
      </c>
      <c r="W61" s="54">
        <f>SUM(W41:W49)</f>
        <v>-62437015</v>
      </c>
      <c r="X61" s="54">
        <f>SUM(X41:X49)</f>
        <v>-2891740</v>
      </c>
      <c r="Y61" s="54">
        <f>SUM(Y41:Y49)</f>
        <v>-65328755</v>
      </c>
    </row>
    <row r="62" spans="1:25" ht="27.75" customHeight="1" x14ac:dyDescent="0.25">
      <c r="A62" s="311" t="s">
        <v>497</v>
      </c>
      <c r="B62" s="312"/>
      <c r="C62" s="312"/>
      <c r="D62" s="312"/>
      <c r="E62" s="312"/>
      <c r="F62" s="312"/>
      <c r="G62" s="7">
        <v>53</v>
      </c>
      <c r="H62" s="54">
        <f t="shared" ref="H62:T62" si="16">H40+H61</f>
        <v>0</v>
      </c>
      <c r="I62" s="54">
        <f t="shared" si="16"/>
        <v>0</v>
      </c>
      <c r="J62" s="54">
        <f t="shared" si="16"/>
        <v>0</v>
      </c>
      <c r="K62" s="54">
        <f t="shared" si="16"/>
        <v>0</v>
      </c>
      <c r="L62" s="54">
        <f t="shared" si="16"/>
        <v>0</v>
      </c>
      <c r="M62" s="54">
        <f t="shared" si="16"/>
        <v>0</v>
      </c>
      <c r="N62" s="54">
        <f t="shared" si="16"/>
        <v>-59013595</v>
      </c>
      <c r="O62" s="54">
        <f t="shared" si="16"/>
        <v>0</v>
      </c>
      <c r="P62" s="54">
        <f t="shared" si="16"/>
        <v>0</v>
      </c>
      <c r="Q62" s="54">
        <f t="shared" si="16"/>
        <v>0</v>
      </c>
      <c r="R62" s="54">
        <f t="shared" si="16"/>
        <v>0</v>
      </c>
      <c r="S62" s="54">
        <f t="shared" si="16"/>
        <v>0</v>
      </c>
      <c r="T62" s="54">
        <f t="shared" si="16"/>
        <v>-3423420</v>
      </c>
      <c r="U62" s="54">
        <f>U40+U61</f>
        <v>0</v>
      </c>
      <c r="V62" s="54">
        <f>V40+V61</f>
        <v>52486986</v>
      </c>
      <c r="W62" s="54">
        <f>W40+W61</f>
        <v>-9950029</v>
      </c>
      <c r="X62" s="54">
        <f>X40+X61</f>
        <v>-8094811</v>
      </c>
      <c r="Y62" s="54">
        <f>Y40+Y61</f>
        <v>-18044840</v>
      </c>
    </row>
    <row r="63" spans="1:25" ht="29.25" customHeight="1" x14ac:dyDescent="0.25">
      <c r="A63" s="313" t="s">
        <v>495</v>
      </c>
      <c r="B63" s="314"/>
      <c r="C63" s="314"/>
      <c r="D63" s="314"/>
      <c r="E63" s="314"/>
      <c r="F63" s="314"/>
      <c r="G63" s="8">
        <v>54</v>
      </c>
      <c r="H63" s="56">
        <f t="shared" ref="H63:T63" si="17">SUM(H50:H58)</f>
        <v>0</v>
      </c>
      <c r="I63" s="56">
        <f t="shared" si="17"/>
        <v>0</v>
      </c>
      <c r="J63" s="56">
        <f t="shared" si="17"/>
        <v>5641685</v>
      </c>
      <c r="K63" s="56">
        <f t="shared" si="17"/>
        <v>0</v>
      </c>
      <c r="L63" s="56">
        <f t="shared" si="17"/>
        <v>0</v>
      </c>
      <c r="M63" s="56">
        <f t="shared" si="17"/>
        <v>0</v>
      </c>
      <c r="N63" s="56">
        <f t="shared" si="17"/>
        <v>-42747643</v>
      </c>
      <c r="O63" s="56">
        <f t="shared" si="17"/>
        <v>0</v>
      </c>
      <c r="P63" s="56">
        <f t="shared" si="17"/>
        <v>0</v>
      </c>
      <c r="Q63" s="56">
        <f t="shared" si="17"/>
        <v>0</v>
      </c>
      <c r="R63" s="56">
        <f t="shared" si="17"/>
        <v>0</v>
      </c>
      <c r="S63" s="56">
        <f t="shared" si="17"/>
        <v>0</v>
      </c>
      <c r="T63" s="56">
        <f t="shared" si="17"/>
        <v>0</v>
      </c>
      <c r="U63" s="56">
        <f>SUM(U50:U58)</f>
        <v>3142626</v>
      </c>
      <c r="V63" s="56">
        <f>SUM(V50:V58)</f>
        <v>0</v>
      </c>
      <c r="W63" s="56">
        <f>SUM(W50:W58)</f>
        <v>-33963332</v>
      </c>
      <c r="X63" s="56">
        <f>SUM(X50:X58)</f>
        <v>-20884840</v>
      </c>
      <c r="Y63" s="56">
        <f>SUM(Y50:Y58)</f>
        <v>-54848172</v>
      </c>
    </row>
  </sheetData>
  <sheetProtection algorithmName="SHA-512" hashValue="xHzoQC7nCrmLCGHrDnEmn/9PdVrUyNb5si77RKn3HizXIw6+JOWUhnhn9DEa2V859rjDqrnpiId5+U6yrjoskg==" saltValue="Nz4Wb0M6mofavz1egMXHK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headerFooter>
    <oddHeader>&amp;L&amp;"Calibri"&amp;10&amp;KFF0000 This document / e-mail is CONFIDENTIAL&amp;1#_x000D_&amp;C&amp;G</oddHeader>
    <oddFooter>&amp;L_x000D_&amp;1#&amp;"Calibri"&amp;8&amp;K000000 Classified as Highly Confidential</oddFooter>
  </headerFooter>
  <rowBreaks count="1" manualBreakCount="1">
    <brk id="63" max="2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91" zoomScaleNormal="91" workbookViewId="0">
      <selection sqref="A1:I40"/>
    </sheetView>
  </sheetViews>
  <sheetFormatPr defaultRowHeight="13.2" x14ac:dyDescent="0.25"/>
  <cols>
    <col min="9" max="9" width="120.109375" customWidth="1"/>
  </cols>
  <sheetData>
    <row r="1" spans="1:9" x14ac:dyDescent="0.25">
      <c r="A1" s="341" t="s">
        <v>625</v>
      </c>
      <c r="B1" s="342"/>
      <c r="C1" s="342"/>
      <c r="D1" s="342"/>
      <c r="E1" s="342"/>
      <c r="F1" s="342"/>
      <c r="G1" s="342"/>
      <c r="H1" s="342"/>
      <c r="I1" s="342"/>
    </row>
    <row r="2" spans="1:9" x14ac:dyDescent="0.25">
      <c r="A2" s="342"/>
      <c r="B2" s="342"/>
      <c r="C2" s="342"/>
      <c r="D2" s="342"/>
      <c r="E2" s="342"/>
      <c r="F2" s="342"/>
      <c r="G2" s="342"/>
      <c r="H2" s="342"/>
      <c r="I2" s="342"/>
    </row>
    <row r="3" spans="1:9" x14ac:dyDescent="0.25">
      <c r="A3" s="342"/>
      <c r="B3" s="342"/>
      <c r="C3" s="342"/>
      <c r="D3" s="342"/>
      <c r="E3" s="342"/>
      <c r="F3" s="342"/>
      <c r="G3" s="342"/>
      <c r="H3" s="342"/>
      <c r="I3" s="342"/>
    </row>
    <row r="4" spans="1:9" x14ac:dyDescent="0.25">
      <c r="A4" s="342"/>
      <c r="B4" s="342"/>
      <c r="C4" s="342"/>
      <c r="D4" s="342"/>
      <c r="E4" s="342"/>
      <c r="F4" s="342"/>
      <c r="G4" s="342"/>
      <c r="H4" s="342"/>
      <c r="I4" s="342"/>
    </row>
    <row r="5" spans="1:9" x14ac:dyDescent="0.25">
      <c r="A5" s="342"/>
      <c r="B5" s="342"/>
      <c r="C5" s="342"/>
      <c r="D5" s="342"/>
      <c r="E5" s="342"/>
      <c r="F5" s="342"/>
      <c r="G5" s="342"/>
      <c r="H5" s="342"/>
      <c r="I5" s="342"/>
    </row>
    <row r="6" spans="1:9" x14ac:dyDescent="0.25">
      <c r="A6" s="342"/>
      <c r="B6" s="342"/>
      <c r="C6" s="342"/>
      <c r="D6" s="342"/>
      <c r="E6" s="342"/>
      <c r="F6" s="342"/>
      <c r="G6" s="342"/>
      <c r="H6" s="342"/>
      <c r="I6" s="342"/>
    </row>
    <row r="7" spans="1:9" x14ac:dyDescent="0.25">
      <c r="A7" s="342"/>
      <c r="B7" s="342"/>
      <c r="C7" s="342"/>
      <c r="D7" s="342"/>
      <c r="E7" s="342"/>
      <c r="F7" s="342"/>
      <c r="G7" s="342"/>
      <c r="H7" s="342"/>
      <c r="I7" s="342"/>
    </row>
    <row r="8" spans="1:9" x14ac:dyDescent="0.25">
      <c r="A8" s="342"/>
      <c r="B8" s="342"/>
      <c r="C8" s="342"/>
      <c r="D8" s="342"/>
      <c r="E8" s="342"/>
      <c r="F8" s="342"/>
      <c r="G8" s="342"/>
      <c r="H8" s="342"/>
      <c r="I8" s="342"/>
    </row>
    <row r="9" spans="1:9" x14ac:dyDescent="0.25">
      <c r="A9" s="342"/>
      <c r="B9" s="342"/>
      <c r="C9" s="342"/>
      <c r="D9" s="342"/>
      <c r="E9" s="342"/>
      <c r="F9" s="342"/>
      <c r="G9" s="342"/>
      <c r="H9" s="342"/>
      <c r="I9" s="342"/>
    </row>
    <row r="10" spans="1:9" x14ac:dyDescent="0.25">
      <c r="A10" s="342"/>
      <c r="B10" s="342"/>
      <c r="C10" s="342"/>
      <c r="D10" s="342"/>
      <c r="E10" s="342"/>
      <c r="F10" s="342"/>
      <c r="G10" s="342"/>
      <c r="H10" s="342"/>
      <c r="I10" s="342"/>
    </row>
    <row r="11" spans="1:9" x14ac:dyDescent="0.25">
      <c r="A11" s="342"/>
      <c r="B11" s="342"/>
      <c r="C11" s="342"/>
      <c r="D11" s="342"/>
      <c r="E11" s="342"/>
      <c r="F11" s="342"/>
      <c r="G11" s="342"/>
      <c r="H11" s="342"/>
      <c r="I11" s="342"/>
    </row>
    <row r="12" spans="1:9" x14ac:dyDescent="0.25">
      <c r="A12" s="342"/>
      <c r="B12" s="342"/>
      <c r="C12" s="342"/>
      <c r="D12" s="342"/>
      <c r="E12" s="342"/>
      <c r="F12" s="342"/>
      <c r="G12" s="342"/>
      <c r="H12" s="342"/>
      <c r="I12" s="342"/>
    </row>
    <row r="13" spans="1:9" x14ac:dyDescent="0.25">
      <c r="A13" s="342"/>
      <c r="B13" s="342"/>
      <c r="C13" s="342"/>
      <c r="D13" s="342"/>
      <c r="E13" s="342"/>
      <c r="F13" s="342"/>
      <c r="G13" s="342"/>
      <c r="H13" s="342"/>
      <c r="I13" s="342"/>
    </row>
    <row r="14" spans="1:9" x14ac:dyDescent="0.25">
      <c r="A14" s="342"/>
      <c r="B14" s="342"/>
      <c r="C14" s="342"/>
      <c r="D14" s="342"/>
      <c r="E14" s="342"/>
      <c r="F14" s="342"/>
      <c r="G14" s="342"/>
      <c r="H14" s="342"/>
      <c r="I14" s="342"/>
    </row>
    <row r="15" spans="1:9" x14ac:dyDescent="0.25">
      <c r="A15" s="342"/>
      <c r="B15" s="342"/>
      <c r="C15" s="342"/>
      <c r="D15" s="342"/>
      <c r="E15" s="342"/>
      <c r="F15" s="342"/>
      <c r="G15" s="342"/>
      <c r="H15" s="342"/>
      <c r="I15" s="342"/>
    </row>
    <row r="16" spans="1:9" x14ac:dyDescent="0.25">
      <c r="A16" s="342"/>
      <c r="B16" s="342"/>
      <c r="C16" s="342"/>
      <c r="D16" s="342"/>
      <c r="E16" s="342"/>
      <c r="F16" s="342"/>
      <c r="G16" s="342"/>
      <c r="H16" s="342"/>
      <c r="I16" s="342"/>
    </row>
    <row r="17" spans="1:9" x14ac:dyDescent="0.25">
      <c r="A17" s="342"/>
      <c r="B17" s="342"/>
      <c r="C17" s="342"/>
      <c r="D17" s="342"/>
      <c r="E17" s="342"/>
      <c r="F17" s="342"/>
      <c r="G17" s="342"/>
      <c r="H17" s="342"/>
      <c r="I17" s="342"/>
    </row>
    <row r="18" spans="1:9" x14ac:dyDescent="0.25">
      <c r="A18" s="342"/>
      <c r="B18" s="342"/>
      <c r="C18" s="342"/>
      <c r="D18" s="342"/>
      <c r="E18" s="342"/>
      <c r="F18" s="342"/>
      <c r="G18" s="342"/>
      <c r="H18" s="342"/>
      <c r="I18" s="342"/>
    </row>
    <row r="19" spans="1:9" x14ac:dyDescent="0.25">
      <c r="A19" s="342"/>
      <c r="B19" s="342"/>
      <c r="C19" s="342"/>
      <c r="D19" s="342"/>
      <c r="E19" s="342"/>
      <c r="F19" s="342"/>
      <c r="G19" s="342"/>
      <c r="H19" s="342"/>
      <c r="I19" s="342"/>
    </row>
    <row r="20" spans="1:9" x14ac:dyDescent="0.25">
      <c r="A20" s="342"/>
      <c r="B20" s="342"/>
      <c r="C20" s="342"/>
      <c r="D20" s="342"/>
      <c r="E20" s="342"/>
      <c r="F20" s="342"/>
      <c r="G20" s="342"/>
      <c r="H20" s="342"/>
      <c r="I20" s="342"/>
    </row>
    <row r="21" spans="1:9" x14ac:dyDescent="0.25">
      <c r="A21" s="342"/>
      <c r="B21" s="342"/>
      <c r="C21" s="342"/>
      <c r="D21" s="342"/>
      <c r="E21" s="342"/>
      <c r="F21" s="342"/>
      <c r="G21" s="342"/>
      <c r="H21" s="342"/>
      <c r="I21" s="342"/>
    </row>
    <row r="22" spans="1:9" x14ac:dyDescent="0.25">
      <c r="A22" s="342"/>
      <c r="B22" s="342"/>
      <c r="C22" s="342"/>
      <c r="D22" s="342"/>
      <c r="E22" s="342"/>
      <c r="F22" s="342"/>
      <c r="G22" s="342"/>
      <c r="H22" s="342"/>
      <c r="I22" s="342"/>
    </row>
    <row r="23" spans="1:9" x14ac:dyDescent="0.25">
      <c r="A23" s="342"/>
      <c r="B23" s="342"/>
      <c r="C23" s="342"/>
      <c r="D23" s="342"/>
      <c r="E23" s="342"/>
      <c r="F23" s="342"/>
      <c r="G23" s="342"/>
      <c r="H23" s="342"/>
      <c r="I23" s="342"/>
    </row>
    <row r="24" spans="1:9" x14ac:dyDescent="0.25">
      <c r="A24" s="342"/>
      <c r="B24" s="342"/>
      <c r="C24" s="342"/>
      <c r="D24" s="342"/>
      <c r="E24" s="342"/>
      <c r="F24" s="342"/>
      <c r="G24" s="342"/>
      <c r="H24" s="342"/>
      <c r="I24" s="342"/>
    </row>
    <row r="25" spans="1:9" x14ac:dyDescent="0.25">
      <c r="A25" s="342"/>
      <c r="B25" s="342"/>
      <c r="C25" s="342"/>
      <c r="D25" s="342"/>
      <c r="E25" s="342"/>
      <c r="F25" s="342"/>
      <c r="G25" s="342"/>
      <c r="H25" s="342"/>
      <c r="I25" s="342"/>
    </row>
    <row r="26" spans="1:9" x14ac:dyDescent="0.25">
      <c r="A26" s="342"/>
      <c r="B26" s="342"/>
      <c r="C26" s="342"/>
      <c r="D26" s="342"/>
      <c r="E26" s="342"/>
      <c r="F26" s="342"/>
      <c r="G26" s="342"/>
      <c r="H26" s="342"/>
      <c r="I26" s="342"/>
    </row>
    <row r="27" spans="1:9" x14ac:dyDescent="0.25">
      <c r="A27" s="342"/>
      <c r="B27" s="342"/>
      <c r="C27" s="342"/>
      <c r="D27" s="342"/>
      <c r="E27" s="342"/>
      <c r="F27" s="342"/>
      <c r="G27" s="342"/>
      <c r="H27" s="342"/>
      <c r="I27" s="342"/>
    </row>
    <row r="28" spans="1:9" x14ac:dyDescent="0.25">
      <c r="A28" s="342"/>
      <c r="B28" s="342"/>
      <c r="C28" s="342"/>
      <c r="D28" s="342"/>
      <c r="E28" s="342"/>
      <c r="F28" s="342"/>
      <c r="G28" s="342"/>
      <c r="H28" s="342"/>
      <c r="I28" s="342"/>
    </row>
    <row r="29" spans="1:9" x14ac:dyDescent="0.25">
      <c r="A29" s="342"/>
      <c r="B29" s="342"/>
      <c r="C29" s="342"/>
      <c r="D29" s="342"/>
      <c r="E29" s="342"/>
      <c r="F29" s="342"/>
      <c r="G29" s="342"/>
      <c r="H29" s="342"/>
      <c r="I29" s="342"/>
    </row>
    <row r="30" spans="1:9" x14ac:dyDescent="0.25">
      <c r="A30" s="342"/>
      <c r="B30" s="342"/>
      <c r="C30" s="342"/>
      <c r="D30" s="342"/>
      <c r="E30" s="342"/>
      <c r="F30" s="342"/>
      <c r="G30" s="342"/>
      <c r="H30" s="342"/>
      <c r="I30" s="342"/>
    </row>
    <row r="31" spans="1:9" x14ac:dyDescent="0.25">
      <c r="A31" s="342"/>
      <c r="B31" s="342"/>
      <c r="C31" s="342"/>
      <c r="D31" s="342"/>
      <c r="E31" s="342"/>
      <c r="F31" s="342"/>
      <c r="G31" s="342"/>
      <c r="H31" s="342"/>
      <c r="I31" s="342"/>
    </row>
    <row r="32" spans="1:9" x14ac:dyDescent="0.25">
      <c r="A32" s="342"/>
      <c r="B32" s="342"/>
      <c r="C32" s="342"/>
      <c r="D32" s="342"/>
      <c r="E32" s="342"/>
      <c r="F32" s="342"/>
      <c r="G32" s="342"/>
      <c r="H32" s="342"/>
      <c r="I32" s="342"/>
    </row>
    <row r="33" spans="1:9" x14ac:dyDescent="0.25">
      <c r="A33" s="342"/>
      <c r="B33" s="342"/>
      <c r="C33" s="342"/>
      <c r="D33" s="342"/>
      <c r="E33" s="342"/>
      <c r="F33" s="342"/>
      <c r="G33" s="342"/>
      <c r="H33" s="342"/>
      <c r="I33" s="342"/>
    </row>
    <row r="34" spans="1:9" x14ac:dyDescent="0.25">
      <c r="A34" s="342"/>
      <c r="B34" s="342"/>
      <c r="C34" s="342"/>
      <c r="D34" s="342"/>
      <c r="E34" s="342"/>
      <c r="F34" s="342"/>
      <c r="G34" s="342"/>
      <c r="H34" s="342"/>
      <c r="I34" s="342"/>
    </row>
    <row r="35" spans="1:9" x14ac:dyDescent="0.25">
      <c r="A35" s="342"/>
      <c r="B35" s="342"/>
      <c r="C35" s="342"/>
      <c r="D35" s="342"/>
      <c r="E35" s="342"/>
      <c r="F35" s="342"/>
      <c r="G35" s="342"/>
      <c r="H35" s="342"/>
      <c r="I35" s="342"/>
    </row>
    <row r="36" spans="1:9" x14ac:dyDescent="0.25">
      <c r="A36" s="342"/>
      <c r="B36" s="342"/>
      <c r="C36" s="342"/>
      <c r="D36" s="342"/>
      <c r="E36" s="342"/>
      <c r="F36" s="342"/>
      <c r="G36" s="342"/>
      <c r="H36" s="342"/>
      <c r="I36" s="342"/>
    </row>
    <row r="37" spans="1:9" x14ac:dyDescent="0.25">
      <c r="A37" s="342"/>
      <c r="B37" s="342"/>
      <c r="C37" s="342"/>
      <c r="D37" s="342"/>
      <c r="E37" s="342"/>
      <c r="F37" s="342"/>
      <c r="G37" s="342"/>
      <c r="H37" s="342"/>
      <c r="I37" s="342"/>
    </row>
    <row r="38" spans="1:9" x14ac:dyDescent="0.25">
      <c r="A38" s="342"/>
      <c r="B38" s="342"/>
      <c r="C38" s="342"/>
      <c r="D38" s="342"/>
      <c r="E38" s="342"/>
      <c r="F38" s="342"/>
      <c r="G38" s="342"/>
      <c r="H38" s="342"/>
      <c r="I38" s="342"/>
    </row>
    <row r="39" spans="1:9" x14ac:dyDescent="0.25">
      <c r="A39" s="342"/>
      <c r="B39" s="342"/>
      <c r="C39" s="342"/>
      <c r="D39" s="342"/>
      <c r="E39" s="342"/>
      <c r="F39" s="342"/>
      <c r="G39" s="342"/>
      <c r="H39" s="342"/>
      <c r="I39" s="342"/>
    </row>
    <row r="40" spans="1:9" ht="210" customHeight="1" x14ac:dyDescent="0.25">
      <c r="A40" s="342"/>
      <c r="B40" s="342"/>
      <c r="C40" s="342"/>
      <c r="D40" s="342"/>
      <c r="E40" s="342"/>
      <c r="F40" s="342"/>
      <c r="G40" s="342"/>
      <c r="H40" s="342"/>
      <c r="I40" s="342"/>
    </row>
  </sheetData>
  <sheetProtection algorithmName="SHA-512" hashValue="UoUvkrqjEHtX/0Iyw/sPIR1vbhMiw7yJiX/lIz9H5ypRoe2yw4JJz5fx+alW6wdORw72LMqxIcEZ4QeYl7AqOQ==" saltValue="6SfwSFHUbj60lDF2hpEqAA==" spinCount="100000" sheet="1" objects="1" scenarios="1"/>
  <mergeCells count="1">
    <mergeCell ref="A1:I40"/>
  </mergeCells>
  <pageMargins left="0.7" right="0.7" top="0.75" bottom="0.75" header="0.3" footer="0.3"/>
  <pageSetup paperSize="9" orientation="portrait" r:id="rId1"/>
  <headerFooter>
    <oddHeader>&amp;L&amp;"Calibri"&amp;10&amp;KFF0000 This document / e-mail is CONFIDENTIAL&amp;1#_x000D_&amp;C&amp;G</oddHeader>
    <oddFooter>&amp;L_x000D_&amp;1#&amp;"Calibri"&amp;8&amp;K000000 Classified as Highly Confidential</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documentManagement/types"/>
    <ds:schemaRef ds:uri="http://purl.org/dc/terms/"/>
    <ds:schemaRef ds:uri="http://purl.org/dc/elements/1.1/"/>
    <ds:schemaRef ds:uri="http://www.w3.org/XML/1998/namespace"/>
    <ds:schemaRef ds:uri="http://schemas.openxmlformats.org/package/2006/metadata/core-properties"/>
    <ds:schemaRef ds:uri="2090b57c-2e4d-4ed9-b313-510fc704fe75"/>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Ivana Škeljo</cp:lastModifiedBy>
  <cp:lastPrinted>2018-04-25T06:49:36Z</cp:lastPrinted>
  <dcterms:created xsi:type="dcterms:W3CDTF">2008-10-17T11:51:54Z</dcterms:created>
  <dcterms:modified xsi:type="dcterms:W3CDTF">2022-10-28T14:09:41Z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y fmtid="{D5CDD505-2E9C-101B-9397-08002B2CF9AE}" pid="3" name="MSIP_Label_70681671-85d8-42d9-99e7-2803a2ad8e5b_Enabled">
    <vt:lpwstr>true</vt:lpwstr>
  </property>
  <property fmtid="{D5CDD505-2E9C-101B-9397-08002B2CF9AE}" pid="4" name="MSIP_Label_70681671-85d8-42d9-99e7-2803a2ad8e5b_SetDate">
    <vt:lpwstr>2022-04-28T15:17:51Z</vt:lpwstr>
  </property>
  <property fmtid="{D5CDD505-2E9C-101B-9397-08002B2CF9AE}" pid="5" name="MSIP_Label_70681671-85d8-42d9-99e7-2803a2ad8e5b_Method">
    <vt:lpwstr>Privileged</vt:lpwstr>
  </property>
  <property fmtid="{D5CDD505-2E9C-101B-9397-08002B2CF9AE}" pid="6" name="MSIP_Label_70681671-85d8-42d9-99e7-2803a2ad8e5b_Name">
    <vt:lpwstr>70681671-85d8-42d9-99e7-2803a2ad8e5b</vt:lpwstr>
  </property>
  <property fmtid="{D5CDD505-2E9C-101B-9397-08002B2CF9AE}" pid="7" name="MSIP_Label_70681671-85d8-42d9-99e7-2803a2ad8e5b_SiteId">
    <vt:lpwstr>83f7f0f7-0989-43be-9815-3a120550cc0a</vt:lpwstr>
  </property>
  <property fmtid="{D5CDD505-2E9C-101B-9397-08002B2CF9AE}" pid="8" name="MSIP_Label_70681671-85d8-42d9-99e7-2803a2ad8e5b_ActionId">
    <vt:lpwstr>8f30a292-e12b-424c-b296-d9a9a480f22c</vt:lpwstr>
  </property>
  <property fmtid="{D5CDD505-2E9C-101B-9397-08002B2CF9AE}" pid="9" name="MSIP_Label_70681671-85d8-42d9-99e7-2803a2ad8e5b_ContentBits">
    <vt:lpwstr>6</vt:lpwstr>
  </property>
  <property fmtid="{D5CDD505-2E9C-101B-9397-08002B2CF9AE}" pid="10" name="MSIP_Label_b991ffe9-e2c7-4770-b301-6c383312e878_Enabled">
    <vt:lpwstr>true</vt:lpwstr>
  </property>
  <property fmtid="{D5CDD505-2E9C-101B-9397-08002B2CF9AE}" pid="11" name="MSIP_Label_b991ffe9-e2c7-4770-b301-6c383312e878_SetDate">
    <vt:lpwstr>2022-04-29T12:10:03Z</vt:lpwstr>
  </property>
  <property fmtid="{D5CDD505-2E9C-101B-9397-08002B2CF9AE}" pid="12" name="MSIP_Label_b991ffe9-e2c7-4770-b301-6c383312e878_Method">
    <vt:lpwstr>Privileged</vt:lpwstr>
  </property>
  <property fmtid="{D5CDD505-2E9C-101B-9397-08002B2CF9AE}" pid="13" name="MSIP_Label_b991ffe9-e2c7-4770-b301-6c383312e878_Name">
    <vt:lpwstr>Confidential</vt:lpwstr>
  </property>
  <property fmtid="{D5CDD505-2E9C-101B-9397-08002B2CF9AE}" pid="14" name="MSIP_Label_b991ffe9-e2c7-4770-b301-6c383312e878_SiteId">
    <vt:lpwstr>b0cdfc9d-a2d9-4b68-be09-d34512443700</vt:lpwstr>
  </property>
  <property fmtid="{D5CDD505-2E9C-101B-9397-08002B2CF9AE}" pid="15" name="MSIP_Label_b991ffe9-e2c7-4770-b301-6c383312e878_ActionId">
    <vt:lpwstr>badc3815-292d-4ee5-879b-6ce14bbc9c41</vt:lpwstr>
  </property>
  <property fmtid="{D5CDD505-2E9C-101B-9397-08002B2CF9AE}" pid="16" name="MSIP_Label_b991ffe9-e2c7-4770-b301-6c383312e878_ContentBits">
    <vt:lpwstr>1</vt:lpwstr>
  </property>
</Properties>
</file>